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jantunez\Documents\Planos ventura Piriz\Para Licitar\"/>
    </mc:Choice>
  </mc:AlternateContent>
  <xr:revisionPtr revIDLastSave="0" documentId="13_ncr:1_{61EE9CFB-BC08-496A-8664-FB56451616A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ubrado licitación  sin precio" sheetId="4" r:id="rId1"/>
    <sheet name="rubrado licitación " sheetId="3" r:id="rId2"/>
  </sheets>
  <definedNames>
    <definedName name="_xlnm.Print_Area" localSheetId="1">'rubrado licitación '!$A$1:$G$60</definedName>
    <definedName name="_xlnm.Print_Area" localSheetId="0">'rubrado licitación  sin precio'!$A$1:$G$60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4" l="1"/>
  <c r="I49" i="4" s="1"/>
  <c r="G48" i="4"/>
  <c r="I48" i="4" s="1"/>
  <c r="G47" i="4"/>
  <c r="I47" i="4" s="1"/>
  <c r="G46" i="4"/>
  <c r="I46" i="4" s="1"/>
  <c r="G45" i="4"/>
  <c r="I45" i="4" s="1"/>
  <c r="G44" i="4"/>
  <c r="I44" i="4" s="1"/>
  <c r="G43" i="4"/>
  <c r="I43" i="4" s="1"/>
  <c r="G42" i="4"/>
  <c r="I42" i="4" s="1"/>
  <c r="G41" i="4"/>
  <c r="I41" i="4" s="1"/>
  <c r="G40" i="4"/>
  <c r="I40" i="4" s="1"/>
  <c r="G39" i="4"/>
  <c r="I39" i="4" s="1"/>
  <c r="G38" i="4"/>
  <c r="I38" i="4" s="1"/>
  <c r="G37" i="4"/>
  <c r="I37" i="4" s="1"/>
  <c r="G34" i="4"/>
  <c r="I34" i="4" s="1"/>
  <c r="G33" i="4"/>
  <c r="I33" i="4" s="1"/>
  <c r="G32" i="4"/>
  <c r="I32" i="4" s="1"/>
  <c r="G31" i="4"/>
  <c r="I31" i="4" s="1"/>
  <c r="G30" i="4"/>
  <c r="I30" i="4" s="1"/>
  <c r="G29" i="4"/>
  <c r="I29" i="4" s="1"/>
  <c r="G28" i="4"/>
  <c r="I28" i="4" s="1"/>
  <c r="G27" i="4"/>
  <c r="I27" i="4" s="1"/>
  <c r="G26" i="4"/>
  <c r="I26" i="4" s="1"/>
  <c r="G25" i="4"/>
  <c r="I25" i="4" s="1"/>
  <c r="G24" i="4"/>
  <c r="I24" i="4" s="1"/>
  <c r="G23" i="4"/>
  <c r="I23" i="4" s="1"/>
  <c r="I22" i="4"/>
  <c r="G22" i="4"/>
  <c r="G21" i="4"/>
  <c r="I21" i="4" s="1"/>
  <c r="G20" i="4"/>
  <c r="I20" i="4" s="1"/>
  <c r="G17" i="4"/>
  <c r="I17" i="4" s="1"/>
  <c r="G16" i="4"/>
  <c r="I16" i="4" s="1"/>
  <c r="E16" i="4"/>
  <c r="G15" i="4"/>
  <c r="I15" i="4" s="1"/>
  <c r="G14" i="4"/>
  <c r="I14" i="4" s="1"/>
  <c r="G13" i="4"/>
  <c r="I13" i="4" s="1"/>
  <c r="G12" i="4"/>
  <c r="I12" i="4" s="1"/>
  <c r="E11" i="4"/>
  <c r="G11" i="4" s="1"/>
  <c r="G10" i="4"/>
  <c r="I10" i="4" s="1"/>
  <c r="G9" i="4"/>
  <c r="I9" i="4" s="1"/>
  <c r="G8" i="4"/>
  <c r="I8" i="4" s="1"/>
  <c r="G7" i="4"/>
  <c r="I7" i="4" s="1"/>
  <c r="G6" i="4"/>
  <c r="I6" i="4" s="1"/>
  <c r="G5" i="4"/>
  <c r="I5" i="4" s="1"/>
  <c r="G49" i="3"/>
  <c r="I49" i="3" s="1"/>
  <c r="G48" i="3"/>
  <c r="I48" i="3" s="1"/>
  <c r="G47" i="3"/>
  <c r="I47" i="3" s="1"/>
  <c r="G46" i="3"/>
  <c r="I46" i="3" s="1"/>
  <c r="G45" i="3"/>
  <c r="I45" i="3" s="1"/>
  <c r="G44" i="3"/>
  <c r="I44" i="3" s="1"/>
  <c r="G43" i="3"/>
  <c r="I43" i="3" s="1"/>
  <c r="G42" i="3"/>
  <c r="I42" i="3" s="1"/>
  <c r="G41" i="3"/>
  <c r="I41" i="3" s="1"/>
  <c r="G40" i="3"/>
  <c r="I40" i="3" s="1"/>
  <c r="G39" i="3"/>
  <c r="I39" i="3" s="1"/>
  <c r="G38" i="3"/>
  <c r="I38" i="3" s="1"/>
  <c r="G37" i="3"/>
  <c r="G34" i="3"/>
  <c r="I34" i="3" s="1"/>
  <c r="G33" i="3"/>
  <c r="I33" i="3" s="1"/>
  <c r="G32" i="3"/>
  <c r="I32" i="3" s="1"/>
  <c r="G31" i="3"/>
  <c r="I31" i="3" s="1"/>
  <c r="G30" i="3"/>
  <c r="I30" i="3" s="1"/>
  <c r="G29" i="3"/>
  <c r="I29" i="3" s="1"/>
  <c r="G28" i="3"/>
  <c r="I28" i="3" s="1"/>
  <c r="G27" i="3"/>
  <c r="I27" i="3" s="1"/>
  <c r="G26" i="3"/>
  <c r="I26" i="3" s="1"/>
  <c r="G25" i="3"/>
  <c r="I25" i="3" s="1"/>
  <c r="G24" i="3"/>
  <c r="I24" i="3" s="1"/>
  <c r="G23" i="3"/>
  <c r="I23" i="3" s="1"/>
  <c r="G22" i="3"/>
  <c r="I22" i="3" s="1"/>
  <c r="G21" i="3"/>
  <c r="I21" i="3" s="1"/>
  <c r="G20" i="3"/>
  <c r="I20" i="3" s="1"/>
  <c r="G17" i="3"/>
  <c r="I17" i="3" s="1"/>
  <c r="E16" i="3"/>
  <c r="G16" i="3" s="1"/>
  <c r="I16" i="3" s="1"/>
  <c r="G15" i="3"/>
  <c r="G14" i="3"/>
  <c r="I14" i="3" s="1"/>
  <c r="G13" i="3"/>
  <c r="I13" i="3" s="1"/>
  <c r="G12" i="3"/>
  <c r="E11" i="3"/>
  <c r="G11" i="3" s="1"/>
  <c r="I11" i="3" s="1"/>
  <c r="G10" i="3"/>
  <c r="I10" i="3" s="1"/>
  <c r="G9" i="3"/>
  <c r="I9" i="3" s="1"/>
  <c r="G8" i="3"/>
  <c r="I8" i="3" s="1"/>
  <c r="G7" i="3"/>
  <c r="I7" i="3" s="1"/>
  <c r="G6" i="3"/>
  <c r="I6" i="3" s="1"/>
  <c r="G5" i="3"/>
  <c r="I5" i="3" s="1"/>
  <c r="G51" i="4" l="1"/>
  <c r="I11" i="4"/>
  <c r="I51" i="4" s="1"/>
  <c r="G53" i="4" s="1"/>
  <c r="I37" i="3"/>
  <c r="I15" i="3"/>
  <c r="I12" i="3"/>
  <c r="I51" i="3"/>
  <c r="G53" i="3" s="1"/>
  <c r="G51" i="3"/>
  <c r="G55" i="4" l="1"/>
  <c r="G52" i="4"/>
  <c r="G55" i="3"/>
  <c r="G52" i="3"/>
  <c r="G56" i="4" l="1"/>
  <c r="I55" i="4"/>
  <c r="G57" i="4" s="1"/>
  <c r="G56" i="3"/>
  <c r="I55" i="3"/>
  <c r="G57" i="3" s="1"/>
  <c r="G59" i="4" l="1"/>
  <c r="G5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CAROLINA</author>
  </authors>
  <commentList>
    <comment ref="C39" authorId="0" shapeId="0" xr:uid="{5A4366A8-4D15-4FF0-B236-90977F09E15D}">
      <text>
        <r>
          <rPr>
            <b/>
            <sz val="9"/>
            <color indexed="81"/>
            <rFont val="Tahoma"/>
            <family val="2"/>
          </rPr>
          <t>CAROLINA:</t>
        </r>
        <r>
          <rPr>
            <sz val="9"/>
            <color indexed="81"/>
            <rFont val="Tahoma"/>
            <family val="2"/>
          </rPr>
          <t xml:space="preserve">
en el tramo de canal que va por vereda y alguna otra cuadra más-</t>
        </r>
      </text>
    </comment>
    <comment ref="C40" authorId="0" shapeId="0" xr:uid="{7874027A-85D2-4647-B16B-8B5C1C0CB5E5}">
      <text>
        <r>
          <rPr>
            <b/>
            <sz val="9"/>
            <color indexed="81"/>
            <rFont val="Tahoma"/>
            <family val="2"/>
          </rPr>
          <t>CAROLINA:</t>
        </r>
        <r>
          <rPr>
            <sz val="9"/>
            <color indexed="81"/>
            <rFont val="Tahoma"/>
            <family val="2"/>
          </rPr>
          <t xml:space="preserve">
en las 5 cuadras donde sustituyo la red de AP
considero 20 conexiones x cuadra de 3m
</t>
        </r>
      </text>
    </comment>
    <comment ref="C41" authorId="0" shapeId="0" xr:uid="{8F925D55-5CC3-4FB5-8E29-348734C69C4D}">
      <text>
        <r>
          <rPr>
            <b/>
            <sz val="9"/>
            <color indexed="81"/>
            <rFont val="Tahoma"/>
            <family val="2"/>
          </rPr>
          <t>CAROLINA:</t>
        </r>
        <r>
          <rPr>
            <sz val="9"/>
            <color indexed="81"/>
            <rFont val="Tahoma"/>
            <family val="2"/>
          </rPr>
          <t xml:space="preserve">
idem conexiones AP</t>
        </r>
      </text>
    </comment>
    <comment ref="C42" authorId="0" shapeId="0" xr:uid="{62C68AB6-F11C-4548-9D68-62A9EA9A193C}">
      <text>
        <r>
          <rPr>
            <b/>
            <sz val="9"/>
            <color indexed="81"/>
            <rFont val="Tahoma"/>
            <family val="2"/>
          </rPr>
          <t>CAROLINA:</t>
        </r>
        <r>
          <rPr>
            <sz val="9"/>
            <color indexed="81"/>
            <rFont val="Tahoma"/>
            <family val="2"/>
          </rPr>
          <t xml:space="preserve">
un ramal paralelo al canal en todo su recorrido, más 2 ramales uno por cada vereda para cuando el canal va por acera </t>
        </r>
      </text>
    </comment>
    <comment ref="C43" authorId="0" shapeId="0" xr:uid="{0A7860A4-7184-4668-B9EB-5A14A588B394}">
      <text>
        <r>
          <rPr>
            <b/>
            <sz val="9"/>
            <color indexed="81"/>
            <rFont val="Tahoma"/>
            <family val="2"/>
          </rPr>
          <t>CAROLINA:</t>
        </r>
        <r>
          <rPr>
            <sz val="9"/>
            <color indexed="81"/>
            <rFont val="Tahoma"/>
            <family val="2"/>
          </rPr>
          <t xml:space="preserve">
1 registro por cuadra y 2 por cuadra cuando va por vereda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CAROLINA</author>
  </authors>
  <commentList>
    <comment ref="C39" authorId="0" shapeId="0" xr:uid="{184D3EAB-DFE1-4A02-94A4-E505745F3BD5}">
      <text>
        <r>
          <rPr>
            <b/>
            <sz val="9"/>
            <color indexed="81"/>
            <rFont val="Tahoma"/>
            <family val="2"/>
          </rPr>
          <t>CAROLINA:</t>
        </r>
        <r>
          <rPr>
            <sz val="9"/>
            <color indexed="81"/>
            <rFont val="Tahoma"/>
            <family val="2"/>
          </rPr>
          <t xml:space="preserve">
en el tramo de canal que va por vereda y alguna otra cuadra más-</t>
        </r>
      </text>
    </comment>
    <comment ref="C40" authorId="0" shapeId="0" xr:uid="{E9B90FB8-3CE7-4A37-B328-D78DA8212601}">
      <text>
        <r>
          <rPr>
            <b/>
            <sz val="9"/>
            <color indexed="81"/>
            <rFont val="Tahoma"/>
            <family val="2"/>
          </rPr>
          <t>CAROLINA:</t>
        </r>
        <r>
          <rPr>
            <sz val="9"/>
            <color indexed="81"/>
            <rFont val="Tahoma"/>
            <family val="2"/>
          </rPr>
          <t xml:space="preserve">
en las 5 cuadras donde sustituyo la red de AP
considero 20 conexiones x cuadra de 3m
</t>
        </r>
      </text>
    </comment>
    <comment ref="C41" authorId="0" shapeId="0" xr:uid="{324C51E4-B3C5-4790-89FF-D98275913DA4}">
      <text>
        <r>
          <rPr>
            <b/>
            <sz val="9"/>
            <color indexed="81"/>
            <rFont val="Tahoma"/>
            <family val="2"/>
          </rPr>
          <t>CAROLINA:</t>
        </r>
        <r>
          <rPr>
            <sz val="9"/>
            <color indexed="81"/>
            <rFont val="Tahoma"/>
            <family val="2"/>
          </rPr>
          <t xml:space="preserve">
idem conexiones AP</t>
        </r>
      </text>
    </comment>
    <comment ref="C42" authorId="0" shapeId="0" xr:uid="{5B375261-B6D1-4BBF-90D2-78E2327F6C04}">
      <text>
        <r>
          <rPr>
            <b/>
            <sz val="9"/>
            <color indexed="81"/>
            <rFont val="Tahoma"/>
            <family val="2"/>
          </rPr>
          <t>CAROLINA:</t>
        </r>
        <r>
          <rPr>
            <sz val="9"/>
            <color indexed="81"/>
            <rFont val="Tahoma"/>
            <family val="2"/>
          </rPr>
          <t xml:space="preserve">
un ramal paralelo al canal en todo su recorrido, más 2 ramales uno por cada vereda para cuando el canal va por acera </t>
        </r>
      </text>
    </comment>
    <comment ref="C43" authorId="0" shapeId="0" xr:uid="{2B991FDC-B960-4C27-8FC0-08AFBDEC6C03}">
      <text>
        <r>
          <rPr>
            <b/>
            <sz val="9"/>
            <color indexed="81"/>
            <rFont val="Tahoma"/>
            <family val="2"/>
          </rPr>
          <t>CAROLINA:</t>
        </r>
        <r>
          <rPr>
            <sz val="9"/>
            <color indexed="81"/>
            <rFont val="Tahoma"/>
            <family val="2"/>
          </rPr>
          <t xml:space="preserve">
1 registro por cuadra y 2 por cuadra cuando va por vereda</t>
        </r>
      </text>
    </comment>
  </commentList>
</comments>
</file>

<file path=xl/sharedStrings.xml><?xml version="1.0" encoding="utf-8"?>
<sst xmlns="http://schemas.openxmlformats.org/spreadsheetml/2006/main" count="366" uniqueCount="119">
  <si>
    <t>RUBRO</t>
  </si>
  <si>
    <t>DESCRIPCIÓN</t>
  </si>
  <si>
    <t>Unidad</t>
  </si>
  <si>
    <t>Cantidad Total</t>
  </si>
  <si>
    <t>Precio Unitario</t>
  </si>
  <si>
    <t>Precio Total</t>
  </si>
  <si>
    <t>SUMINISTRO E INTALACIÓN TUBERÍA PEAD 450 mm</t>
  </si>
  <si>
    <t>SUMINISTRO E INTALACIÓN TUBERÍA PEAD 600 mm</t>
  </si>
  <si>
    <t>SUMINISTRO E INTALACIÓN TUBERÍA PEAD 750 mm</t>
  </si>
  <si>
    <t>SUMINISTRO E INTALACIÓN TUBERÍA PEAD 900 mm</t>
  </si>
  <si>
    <r>
      <t xml:space="preserve">BOCA DE TORMENTA TIPO 2 C/CONEXIÓN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Calibri"/>
        <family val="2"/>
        <scheme val="minor"/>
      </rPr>
      <t xml:space="preserve"> 300 mm</t>
    </r>
  </si>
  <si>
    <t>unid</t>
  </si>
  <si>
    <r>
      <t xml:space="preserve">BOCA DE TORMENTA TIPO 3 C/CONEXIÓN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Calibri"/>
        <family val="2"/>
        <scheme val="minor"/>
      </rPr>
      <t xml:space="preserve"> 400 mm</t>
    </r>
  </si>
  <si>
    <t>REGISTRO INSPECCIÓN  1.0x1.0 - 1.2x1.2m</t>
  </si>
  <si>
    <t>REGISTRO INSPECCIÓN 1.5x1.5</t>
  </si>
  <si>
    <r>
      <t>m</t>
    </r>
    <r>
      <rPr>
        <vertAlign val="superscript"/>
        <sz val="10"/>
        <color theme="1"/>
        <rFont val="Calibri"/>
        <family val="2"/>
        <scheme val="minor"/>
      </rPr>
      <t>3</t>
    </r>
  </si>
  <si>
    <t>RECONSTRUCCIÓN CONEXIONES DOMICILIARIAS AGUA POTABLE</t>
  </si>
  <si>
    <t xml:space="preserve">RECONSTRUCCIÓN CONEXIONES DOMICILIARIAS SANEAMIENTO </t>
  </si>
  <si>
    <t xml:space="preserve">BOCA DE TORMENTA TIPO 3 SIN CONEXIÓN </t>
  </si>
  <si>
    <t xml:space="preserve">EXCAVACIÓN EN ROCA </t>
  </si>
  <si>
    <t xml:space="preserve">HORMIGÓN PARA BADENES Y PROTECCIÓN DE TUBERÍAS </t>
  </si>
  <si>
    <t xml:space="preserve">CAPTACIONES EN CANAL </t>
  </si>
  <si>
    <t>RELLENO DE CÁMARAS CON MATERIAL GRANULAR</t>
  </si>
  <si>
    <t>RECONSTRUCCIÓN REGISTROS DE SANEAMIENTO</t>
  </si>
  <si>
    <t>SUMINISTRO Y COLOCACIÓN DE TRITUBO PARA FIBRAÓPTICA (ANTEL)</t>
  </si>
  <si>
    <t>RECONSTRUCCIÓN CÁMARAS 60x60 (ANTEL)</t>
  </si>
  <si>
    <t>CORDÓN DE HORMIGÓN ARMADO</t>
  </si>
  <si>
    <t>mL</t>
  </si>
  <si>
    <t>REGUERA (componentes hierro - suministro y colocación)</t>
  </si>
  <si>
    <t xml:space="preserve">SUSTITUCIÓN COLECTOR DE SANEAMIENTO </t>
  </si>
  <si>
    <t>SUSTITUCIÓN DE LÍNEA DE ABASTECIMIENTO DE AGUA POTABLE</t>
  </si>
  <si>
    <t>SUSTITUCIÓN LÍNEA DE MT (UTE)</t>
  </si>
  <si>
    <t>TRASLADO DE COLUMNAS DE BT  (UTE)</t>
  </si>
  <si>
    <t>TRASLADO DE COLUMNAS DE  MT (UTE)</t>
  </si>
  <si>
    <r>
      <t>HOMRIGÓN ARMADO PARA CANALES - PAREDES Y FONDO DEL CANAL (f</t>
    </r>
    <r>
      <rPr>
        <vertAlign val="subscript"/>
        <sz val="10"/>
        <color theme="1"/>
        <rFont val="Calibri"/>
        <family val="2"/>
        <scheme val="minor"/>
      </rPr>
      <t>ck</t>
    </r>
    <r>
      <rPr>
        <sz val="10"/>
        <color theme="1"/>
        <rFont val="Calibri"/>
        <family val="2"/>
        <scheme val="minor"/>
      </rPr>
      <t>=275 kg/cm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</si>
  <si>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r>
      <t>HOMRIGÓN ARMADO PARA CANALES - MEDIA CALZADA INCLUIDA LOSA DEL CANAL (f</t>
    </r>
    <r>
      <rPr>
        <vertAlign val="subscript"/>
        <sz val="10"/>
        <color theme="1"/>
        <rFont val="Calibri"/>
        <family val="2"/>
        <scheme val="minor"/>
      </rPr>
      <t>ck</t>
    </r>
    <r>
      <rPr>
        <sz val="10"/>
        <color theme="1"/>
        <rFont val="Calibri"/>
        <family val="2"/>
        <scheme val="minor"/>
      </rPr>
      <t>=275 kg/cm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</si>
  <si>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t>GRUPO</t>
  </si>
  <si>
    <t>ACCESOS VEHICULARES</t>
  </si>
  <si>
    <t xml:space="preserve">RAMPAS ESQUINAS </t>
  </si>
  <si>
    <t>DRENAJES</t>
  </si>
  <si>
    <t>PAVIMENTO DE HORMIGÓN</t>
  </si>
  <si>
    <t>BASE GRANULAR CEMENTADA</t>
  </si>
  <si>
    <t>EXCAVACIÓN NO CLASIFICADA A DEPÓSITO</t>
  </si>
  <si>
    <t>DEMOLICIÓN DE PAVIMENTO DE HORMIGÓN</t>
  </si>
  <si>
    <t>CARTEL DE OBRA</t>
  </si>
  <si>
    <t xml:space="preserve">IMPLANTACIÓN </t>
  </si>
  <si>
    <t>CCC</t>
  </si>
  <si>
    <t>un</t>
  </si>
  <si>
    <t>I</t>
  </si>
  <si>
    <t>II</t>
  </si>
  <si>
    <t>XII</t>
  </si>
  <si>
    <t>X</t>
  </si>
  <si>
    <t>XLII</t>
  </si>
  <si>
    <t xml:space="preserve">OBRAS DE PLUVIALES 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</si>
  <si>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</si>
  <si>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</si>
  <si>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</si>
  <si>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</si>
  <si>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</si>
  <si>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</si>
  <si>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</si>
  <si>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</si>
  <si>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</si>
  <si>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</si>
  <si>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</si>
  <si>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</si>
  <si>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</si>
  <si>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</si>
  <si>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</si>
  <si>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gl</t>
  </si>
  <si>
    <r>
      <t>m</t>
    </r>
    <r>
      <rPr>
        <vertAlign val="superscript"/>
        <sz val="11"/>
        <rFont val="Calibri"/>
        <family val="2"/>
      </rPr>
      <t>2</t>
    </r>
  </si>
  <si>
    <r>
      <t>m</t>
    </r>
    <r>
      <rPr>
        <vertAlign val="superscript"/>
        <sz val="11"/>
        <rFont val="Calibri"/>
        <family val="2"/>
      </rPr>
      <t>3</t>
    </r>
  </si>
  <si>
    <t>ml</t>
  </si>
  <si>
    <t>IVA =</t>
  </si>
  <si>
    <t>D</t>
  </si>
  <si>
    <t>VI</t>
  </si>
  <si>
    <t>CXVI</t>
  </si>
  <si>
    <t>IX</t>
  </si>
  <si>
    <t>RECONSTRUCCIÓN DE VEREDAS DE BALDOSAS</t>
  </si>
  <si>
    <t xml:space="preserve">GESTIÓN AMBIENTAL </t>
  </si>
  <si>
    <t>Sub total contrato</t>
  </si>
  <si>
    <t>Total contrato</t>
  </si>
  <si>
    <t>SUSTITUCIÓN LÍNEA DE BT (UTE)</t>
  </si>
  <si>
    <t xml:space="preserve">SEÑALIZACIÓN DE OBRA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</si>
  <si>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</si>
  <si>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</si>
  <si>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</si>
  <si>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</si>
  <si>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</si>
  <si>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</si>
  <si>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</si>
  <si>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</si>
  <si>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</si>
  <si>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</si>
  <si>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</si>
  <si>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</si>
  <si>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</si>
  <si>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VEREDAS DE HORMIGÓN RAYADO</t>
  </si>
  <si>
    <t>MI %</t>
  </si>
  <si>
    <t>MI ($)</t>
  </si>
  <si>
    <t>LLSS (71,8% MI ) =</t>
  </si>
  <si>
    <t>LLSS imprevistos (71,8% MI) =</t>
  </si>
  <si>
    <t>IVA imprevistos =</t>
  </si>
  <si>
    <t>Sub total imprevistos 10% =</t>
  </si>
  <si>
    <t xml:space="preserve">OBRAS EVENTUALES DE PAGO POR CANTIDAD EJECUTADA </t>
  </si>
  <si>
    <t>VIALIDAD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</si>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</sst>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vertAlign val="superscript"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vertAlign val="superscript"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186D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0" xfId="1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4" fontId="16" fillId="0" borderId="1" xfId="0" applyNumberFormat="1" applyFont="1" applyBorder="1" applyAlignment="1">
      <alignment horizontal="center" vertical="center"/>
    </xf>
    <xf numFmtId="4" fontId="16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1" fontId="0" fillId="0" borderId="0" xfId="0" applyNumberForma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4" fontId="0" fillId="0" borderId="0" xfId="0" applyNumberFormat="1" applyAlignment="1">
      <alignment vertical="center"/>
    </xf>
    <xf numFmtId="0" fontId="4" fillId="0" borderId="5" xfId="0" applyFont="1" applyBorder="1" applyAlignment="1">
      <alignment vertical="center"/>
    </xf>
    <xf numFmtId="0" fontId="14" fillId="5" borderId="0" xfId="0" applyFont="1" applyFill="1" applyAlignment="1">
      <alignment horizontal="right" vertical="center"/>
    </xf>
    <xf numFmtId="4" fontId="14" fillId="5" borderId="0" xfId="0" applyNumberFormat="1" applyFont="1" applyFill="1" applyAlignment="1">
      <alignment horizontal="right" vertical="center"/>
    </xf>
    <xf numFmtId="9" fontId="0" fillId="0" borderId="0" xfId="0" applyNumberFormat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04505-999E-4B44-B115-83B32AA81344}">
  <sheetPr>
    <pageSetUpPr fitToPage="1"/>
  </sheetPr>
  <dimension ref="A2:K961265"/>
  <sheetViews>
    <sheetView showGridLines="0" tabSelected="1" zoomScale="80" zoomScaleNormal="80" workbookViewId="0">
      <selection activeCell="K46" sqref="K46"/>
    </sheetView>
  </sheetViews>
  <sheetFormatPr baseColWidth="10" defaultColWidth="11.42578125" defaultRowHeight="15" x14ac:dyDescent="0.25"/>
  <cols>
    <col min="1" max="1" width="8.28515625" style="3" customWidth="1"/>
    <col min="2" max="2" width="11.42578125" style="19"/>
    <col min="3" max="3" width="79.7109375" style="19" bestFit="1" customWidth="1"/>
    <col min="4" max="4" width="7.28515625" style="19" bestFit="1" customWidth="1"/>
    <col min="5" max="5" width="11.42578125" style="19"/>
    <col min="6" max="6" width="15.7109375" style="19" customWidth="1"/>
    <col min="7" max="7" width="17.42578125" style="19" customWidth="1"/>
    <col min="8" max="8" width="11.42578125" style="14"/>
    <col min="9" max="9" width="13.5703125" style="14" bestFit="1" customWidth="1"/>
    <col min="10" max="10" width="12.42578125" style="14" bestFit="1" customWidth="1"/>
    <col min="11" max="11" width="13.140625" style="14" bestFit="1" customWidth="1"/>
    <col min="12" max="12" width="11.28515625" style="14" customWidth="1"/>
    <col min="13" max="13" width="18.42578125" style="14" customWidth="1"/>
    <col min="14" max="14" width="11.42578125" style="14"/>
    <col min="15" max="15" width="17.85546875" style="14" customWidth="1"/>
    <col min="16" max="16" width="11.42578125" style="14"/>
    <col min="17" max="17" width="15.28515625" style="14" customWidth="1"/>
    <col min="18" max="18" width="11.42578125" style="14"/>
    <col min="19" max="19" width="16.28515625" style="14" customWidth="1"/>
    <col min="20" max="20" width="11.42578125" style="14"/>
    <col min="21" max="21" width="16.140625" style="14" customWidth="1"/>
    <col min="22" max="16384" width="11.42578125" style="14"/>
  </cols>
  <sheetData>
    <row r="2" spans="1:11" x14ac:dyDescent="0.25">
      <c r="A2" s="43" t="s">
        <v>36</v>
      </c>
      <c r="B2" s="43" t="s">
        <v>0</v>
      </c>
      <c r="C2" s="43" t="s">
        <v>1</v>
      </c>
      <c r="D2" s="43" t="s">
        <v>2</v>
      </c>
      <c r="E2" s="41" t="s">
        <v>3</v>
      </c>
      <c r="F2" s="41" t="s">
        <v>4</v>
      </c>
      <c r="G2" s="41" t="s">
        <v>5</v>
      </c>
      <c r="H2" s="41" t="s">
        <v>98</v>
      </c>
      <c r="I2" s="41" t="s">
        <v>99</v>
      </c>
    </row>
    <row r="3" spans="1:11" x14ac:dyDescent="0.25">
      <c r="A3" s="43"/>
      <c r="B3" s="43"/>
      <c r="C3" s="43"/>
      <c r="D3" s="43"/>
      <c r="E3" s="41"/>
      <c r="F3" s="41"/>
      <c r="G3" s="41"/>
      <c r="H3" s="41"/>
      <c r="I3" s="41"/>
    </row>
    <row r="4" spans="1:11" x14ac:dyDescent="0.25">
      <c r="A4" s="42" t="s">
        <v>105</v>
      </c>
      <c r="B4" s="42"/>
      <c r="C4" s="27"/>
      <c r="D4" s="27"/>
      <c r="E4" s="25"/>
      <c r="F4" s="25"/>
      <c r="G4" s="26"/>
    </row>
    <row r="5" spans="1:11" x14ac:dyDescent="0.25">
      <c r="A5" s="7" t="s">
        <v>48</v>
      </c>
      <c r="B5" s="28" t="s">
        <v>84</v>
      </c>
      <c r="C5" s="29" t="s">
        <v>45</v>
      </c>
      <c r="D5" s="5" t="s">
        <v>69</v>
      </c>
      <c r="E5" s="24">
        <v>1</v>
      </c>
      <c r="F5" s="24"/>
      <c r="G5" s="24">
        <f>F5*E5</f>
        <v>0</v>
      </c>
      <c r="H5" s="40"/>
      <c r="I5" s="24">
        <f>H5*G5</f>
        <v>0</v>
      </c>
      <c r="K5" s="36"/>
    </row>
    <row r="6" spans="1:11" x14ac:dyDescent="0.25">
      <c r="A6" s="7" t="s">
        <v>46</v>
      </c>
      <c r="B6" s="28" t="s">
        <v>85</v>
      </c>
      <c r="C6" s="29" t="s">
        <v>44</v>
      </c>
      <c r="D6" s="5" t="s">
        <v>47</v>
      </c>
      <c r="E6" s="24">
        <v>2</v>
      </c>
      <c r="F6" s="24"/>
      <c r="G6" s="24">
        <f t="shared" ref="G6:G17" si="0">F6*E6</f>
        <v>0</v>
      </c>
      <c r="H6" s="40"/>
      <c r="I6" s="24">
        <f t="shared" ref="I6:I17" si="1">H6*G6</f>
        <v>0</v>
      </c>
      <c r="K6" s="36"/>
    </row>
    <row r="7" spans="1:11" x14ac:dyDescent="0.25">
      <c r="A7" s="7" t="s">
        <v>48</v>
      </c>
      <c r="B7" s="28" t="s">
        <v>86</v>
      </c>
      <c r="C7" s="29" t="s">
        <v>79</v>
      </c>
      <c r="D7" s="5" t="s">
        <v>69</v>
      </c>
      <c r="E7" s="24">
        <v>1</v>
      </c>
      <c r="F7" s="24"/>
      <c r="G7" s="24">
        <f t="shared" si="0"/>
        <v>0</v>
      </c>
      <c r="H7" s="40"/>
      <c r="I7" s="24">
        <f t="shared" si="1"/>
        <v>0</v>
      </c>
      <c r="K7" s="36"/>
    </row>
    <row r="8" spans="1:11" x14ac:dyDescent="0.25">
      <c r="A8" s="7" t="s">
        <v>48</v>
      </c>
      <c r="B8" s="28" t="s">
        <v>87</v>
      </c>
      <c r="C8" s="29" t="s">
        <v>83</v>
      </c>
      <c r="D8" s="5" t="s">
        <v>69</v>
      </c>
      <c r="E8" s="24">
        <v>1</v>
      </c>
      <c r="F8" s="24"/>
      <c r="G8" s="24">
        <f t="shared" si="0"/>
        <v>0</v>
      </c>
      <c r="H8" s="40"/>
      <c r="I8" s="24">
        <f t="shared" si="1"/>
        <v>0</v>
      </c>
      <c r="K8" s="36"/>
    </row>
    <row r="9" spans="1:11" ht="17.25" x14ac:dyDescent="0.25">
      <c r="A9" s="7" t="s">
        <v>49</v>
      </c>
      <c r="B9" s="28" t="s">
        <v>88</v>
      </c>
      <c r="C9" s="29" t="s">
        <v>43</v>
      </c>
      <c r="D9" s="5" t="s">
        <v>70</v>
      </c>
      <c r="E9" s="24">
        <v>1967</v>
      </c>
      <c r="F9" s="24"/>
      <c r="G9" s="24">
        <f t="shared" si="0"/>
        <v>0</v>
      </c>
      <c r="H9" s="40"/>
      <c r="I9" s="24">
        <f t="shared" si="1"/>
        <v>0</v>
      </c>
      <c r="K9" s="36"/>
    </row>
    <row r="10" spans="1:11" ht="17.25" x14ac:dyDescent="0.25">
      <c r="A10" s="7" t="s">
        <v>49</v>
      </c>
      <c r="B10" s="28" t="s">
        <v>89</v>
      </c>
      <c r="C10" s="29" t="s">
        <v>42</v>
      </c>
      <c r="D10" s="5" t="s">
        <v>71</v>
      </c>
      <c r="E10" s="24">
        <v>6883</v>
      </c>
      <c r="F10" s="24"/>
      <c r="G10" s="24">
        <f t="shared" si="0"/>
        <v>0</v>
      </c>
      <c r="H10" s="40"/>
      <c r="I10" s="24">
        <f t="shared" si="1"/>
        <v>0</v>
      </c>
      <c r="K10" s="36"/>
    </row>
    <row r="11" spans="1:11" ht="17.25" x14ac:dyDescent="0.25">
      <c r="A11" s="7" t="s">
        <v>50</v>
      </c>
      <c r="B11" s="28" t="s">
        <v>90</v>
      </c>
      <c r="C11" s="29" t="s">
        <v>41</v>
      </c>
      <c r="D11" s="5" t="s">
        <v>71</v>
      </c>
      <c r="E11" s="24">
        <f>E10*0.1</f>
        <v>688.30000000000007</v>
      </c>
      <c r="F11" s="24"/>
      <c r="G11" s="24">
        <f t="shared" si="0"/>
        <v>0</v>
      </c>
      <c r="H11" s="40"/>
      <c r="I11" s="24">
        <f t="shared" si="1"/>
        <v>0</v>
      </c>
      <c r="K11" s="36"/>
    </row>
    <row r="12" spans="1:11" ht="17.25" x14ac:dyDescent="0.25">
      <c r="A12" s="7" t="s">
        <v>51</v>
      </c>
      <c r="B12" s="28" t="s">
        <v>91</v>
      </c>
      <c r="C12" s="29" t="s">
        <v>40</v>
      </c>
      <c r="D12" s="5" t="s">
        <v>70</v>
      </c>
      <c r="E12" s="24">
        <v>26692</v>
      </c>
      <c r="F12" s="24"/>
      <c r="G12" s="24">
        <f t="shared" si="0"/>
        <v>0</v>
      </c>
      <c r="H12" s="40"/>
      <c r="I12" s="24">
        <f t="shared" si="1"/>
        <v>0</v>
      </c>
      <c r="K12" s="36"/>
    </row>
    <row r="13" spans="1:11" x14ac:dyDescent="0.25">
      <c r="A13" s="7" t="s">
        <v>51</v>
      </c>
      <c r="B13" s="28" t="s">
        <v>92</v>
      </c>
      <c r="C13" s="29" t="s">
        <v>26</v>
      </c>
      <c r="D13" s="5" t="s">
        <v>72</v>
      </c>
      <c r="E13" s="24">
        <v>6460</v>
      </c>
      <c r="F13" s="24"/>
      <c r="G13" s="24">
        <f t="shared" si="0"/>
        <v>0</v>
      </c>
      <c r="H13" s="40"/>
      <c r="I13" s="24">
        <f t="shared" si="1"/>
        <v>0</v>
      </c>
      <c r="K13" s="36"/>
    </row>
    <row r="14" spans="1:11" x14ac:dyDescent="0.25">
      <c r="A14" s="7" t="s">
        <v>52</v>
      </c>
      <c r="B14" s="28" t="s">
        <v>93</v>
      </c>
      <c r="C14" s="29" t="s">
        <v>39</v>
      </c>
      <c r="D14" s="5" t="s">
        <v>72</v>
      </c>
      <c r="E14" s="24">
        <v>300</v>
      </c>
      <c r="F14" s="24"/>
      <c r="G14" s="24">
        <f t="shared" si="0"/>
        <v>0</v>
      </c>
      <c r="H14" s="40"/>
      <c r="I14" s="24">
        <f t="shared" si="1"/>
        <v>0</v>
      </c>
      <c r="K14" s="36"/>
    </row>
    <row r="15" spans="1:11" ht="17.25" x14ac:dyDescent="0.25">
      <c r="A15" s="7" t="s">
        <v>51</v>
      </c>
      <c r="B15" s="28" t="s">
        <v>94</v>
      </c>
      <c r="C15" s="29" t="s">
        <v>97</v>
      </c>
      <c r="D15" s="5" t="s">
        <v>70</v>
      </c>
      <c r="E15" s="24">
        <v>11179</v>
      </c>
      <c r="F15" s="24"/>
      <c r="G15" s="24">
        <f t="shared" si="0"/>
        <v>0</v>
      </c>
      <c r="H15" s="40"/>
      <c r="I15" s="24">
        <f t="shared" si="1"/>
        <v>0</v>
      </c>
      <c r="K15" s="36"/>
    </row>
    <row r="16" spans="1:11" x14ac:dyDescent="0.25">
      <c r="A16" s="7" t="s">
        <v>51</v>
      </c>
      <c r="B16" s="28" t="s">
        <v>95</v>
      </c>
      <c r="C16" s="29" t="s">
        <v>38</v>
      </c>
      <c r="D16" s="5" t="s">
        <v>47</v>
      </c>
      <c r="E16" s="24">
        <f>37*8</f>
        <v>296</v>
      </c>
      <c r="F16" s="24"/>
      <c r="G16" s="24">
        <f t="shared" si="0"/>
        <v>0</v>
      </c>
      <c r="H16" s="40"/>
      <c r="I16" s="24">
        <f t="shared" si="1"/>
        <v>0</v>
      </c>
      <c r="K16" s="36"/>
    </row>
    <row r="17" spans="1:11" x14ac:dyDescent="0.25">
      <c r="A17" s="7" t="s">
        <v>51</v>
      </c>
      <c r="B17" s="28" t="s">
        <v>96</v>
      </c>
      <c r="C17" s="29" t="s">
        <v>37</v>
      </c>
      <c r="D17" s="5" t="s">
        <v>47</v>
      </c>
      <c r="E17" s="24">
        <v>390</v>
      </c>
      <c r="F17" s="24"/>
      <c r="G17" s="24">
        <f t="shared" si="0"/>
        <v>0</v>
      </c>
      <c r="H17" s="40"/>
      <c r="I17" s="24">
        <f t="shared" si="1"/>
        <v>0</v>
      </c>
      <c r="K17" s="36"/>
    </row>
    <row r="18" spans="1:11" x14ac:dyDescent="0.25">
      <c r="A18" s="18"/>
      <c r="B18" s="6"/>
      <c r="C18" s="16"/>
      <c r="D18" s="4"/>
      <c r="E18" s="11"/>
      <c r="F18" s="11"/>
      <c r="G18" s="11"/>
      <c r="H18" s="40"/>
      <c r="K18" s="36"/>
    </row>
    <row r="19" spans="1:11" x14ac:dyDescent="0.25">
      <c r="A19" s="34" t="s">
        <v>53</v>
      </c>
      <c r="B19" s="9"/>
      <c r="D19" s="3"/>
      <c r="E19" s="12"/>
      <c r="F19" s="12"/>
      <c r="G19" s="20"/>
      <c r="H19" s="40"/>
      <c r="K19" s="36"/>
    </row>
    <row r="20" spans="1:11" x14ac:dyDescent="0.25">
      <c r="A20" s="21" t="s">
        <v>74</v>
      </c>
      <c r="B20" s="8" t="s">
        <v>54</v>
      </c>
      <c r="C20" s="17" t="s">
        <v>6</v>
      </c>
      <c r="D20" s="1" t="s">
        <v>27</v>
      </c>
      <c r="E20" s="10">
        <v>417</v>
      </c>
      <c r="F20" s="10"/>
      <c r="G20" s="10">
        <f>+E20*F20</f>
        <v>0</v>
      </c>
      <c r="H20" s="40"/>
      <c r="I20" s="24">
        <f t="shared" ref="I20:I34" si="2">H20*G20</f>
        <v>0</v>
      </c>
      <c r="K20" s="36"/>
    </row>
    <row r="21" spans="1:11" x14ac:dyDescent="0.25">
      <c r="A21" s="1" t="s">
        <v>74</v>
      </c>
      <c r="B21" s="2" t="s">
        <v>55</v>
      </c>
      <c r="C21" s="17" t="s">
        <v>7</v>
      </c>
      <c r="D21" s="1" t="s">
        <v>27</v>
      </c>
      <c r="E21" s="10">
        <v>347</v>
      </c>
      <c r="F21" s="10"/>
      <c r="G21" s="10">
        <f t="shared" ref="G21:G34" si="3">+E21*F21</f>
        <v>0</v>
      </c>
      <c r="H21" s="40"/>
      <c r="I21" s="24">
        <f t="shared" si="2"/>
        <v>0</v>
      </c>
      <c r="K21" s="36"/>
    </row>
    <row r="22" spans="1:11" x14ac:dyDescent="0.25">
      <c r="A22" s="1" t="s">
        <v>74</v>
      </c>
      <c r="B22" s="8" t="s">
        <v>56</v>
      </c>
      <c r="C22" s="17" t="s">
        <v>8</v>
      </c>
      <c r="D22" s="1" t="s">
        <v>27</v>
      </c>
      <c r="E22" s="10">
        <v>364</v>
      </c>
      <c r="F22" s="10"/>
      <c r="G22" s="10">
        <f t="shared" si="3"/>
        <v>0</v>
      </c>
      <c r="H22" s="40"/>
      <c r="I22" s="24">
        <f t="shared" si="2"/>
        <v>0</v>
      </c>
      <c r="K22" s="36"/>
    </row>
    <row r="23" spans="1:11" x14ac:dyDescent="0.25">
      <c r="A23" s="1" t="s">
        <v>74</v>
      </c>
      <c r="B23" s="2" t="s">
        <v>57</v>
      </c>
      <c r="C23" s="17" t="s">
        <v>9</v>
      </c>
      <c r="D23" s="1" t="s">
        <v>27</v>
      </c>
      <c r="E23" s="10">
        <v>399</v>
      </c>
      <c r="F23" s="10"/>
      <c r="G23" s="10">
        <f t="shared" si="3"/>
        <v>0</v>
      </c>
      <c r="H23" s="40"/>
      <c r="I23" s="24">
        <f t="shared" si="2"/>
        <v>0</v>
      </c>
      <c r="K23" s="36"/>
    </row>
    <row r="24" spans="1:11" x14ac:dyDescent="0.25">
      <c r="A24" s="1" t="s">
        <v>51</v>
      </c>
      <c r="B24" s="8" t="s">
        <v>58</v>
      </c>
      <c r="C24" s="17" t="s">
        <v>10</v>
      </c>
      <c r="D24" s="1" t="s">
        <v>11</v>
      </c>
      <c r="E24" s="10">
        <v>22</v>
      </c>
      <c r="F24" s="10"/>
      <c r="G24" s="10">
        <f t="shared" si="3"/>
        <v>0</v>
      </c>
      <c r="H24" s="40"/>
      <c r="I24" s="24">
        <f t="shared" si="2"/>
        <v>0</v>
      </c>
      <c r="K24" s="36"/>
    </row>
    <row r="25" spans="1:11" x14ac:dyDescent="0.25">
      <c r="A25" s="1" t="s">
        <v>51</v>
      </c>
      <c r="B25" s="2" t="s">
        <v>59</v>
      </c>
      <c r="C25" s="17" t="s">
        <v>12</v>
      </c>
      <c r="D25" s="1" t="s">
        <v>11</v>
      </c>
      <c r="E25" s="10">
        <v>67</v>
      </c>
      <c r="F25" s="10"/>
      <c r="G25" s="10">
        <f t="shared" si="3"/>
        <v>0</v>
      </c>
      <c r="H25" s="40"/>
      <c r="I25" s="24">
        <f t="shared" si="2"/>
        <v>0</v>
      </c>
      <c r="K25" s="36"/>
    </row>
    <row r="26" spans="1:11" x14ac:dyDescent="0.25">
      <c r="A26" s="1" t="s">
        <v>51</v>
      </c>
      <c r="B26" s="8" t="s">
        <v>60</v>
      </c>
      <c r="C26" s="17" t="s">
        <v>18</v>
      </c>
      <c r="D26" s="1" t="s">
        <v>11</v>
      </c>
      <c r="E26" s="10">
        <v>3</v>
      </c>
      <c r="F26" s="10"/>
      <c r="G26" s="10">
        <f t="shared" si="3"/>
        <v>0</v>
      </c>
      <c r="H26" s="40"/>
      <c r="I26" s="24">
        <f t="shared" si="2"/>
        <v>0</v>
      </c>
      <c r="J26" s="30"/>
      <c r="K26" s="36"/>
    </row>
    <row r="27" spans="1:11" x14ac:dyDescent="0.25">
      <c r="A27" s="1" t="s">
        <v>51</v>
      </c>
      <c r="B27" s="2" t="s">
        <v>61</v>
      </c>
      <c r="C27" s="17" t="s">
        <v>21</v>
      </c>
      <c r="D27" s="1" t="s">
        <v>11</v>
      </c>
      <c r="E27" s="10">
        <v>53</v>
      </c>
      <c r="F27" s="10"/>
      <c r="G27" s="10">
        <f t="shared" si="3"/>
        <v>0</v>
      </c>
      <c r="H27" s="40"/>
      <c r="I27" s="24">
        <f t="shared" si="2"/>
        <v>0</v>
      </c>
      <c r="J27" s="30"/>
      <c r="K27" s="36"/>
    </row>
    <row r="28" spans="1:11" x14ac:dyDescent="0.25">
      <c r="A28" s="1" t="s">
        <v>51</v>
      </c>
      <c r="B28" s="8" t="s">
        <v>62</v>
      </c>
      <c r="C28" s="17" t="s">
        <v>13</v>
      </c>
      <c r="D28" s="1" t="s">
        <v>11</v>
      </c>
      <c r="E28" s="10">
        <v>26</v>
      </c>
      <c r="F28" s="10"/>
      <c r="G28" s="10">
        <f t="shared" si="3"/>
        <v>0</v>
      </c>
      <c r="H28" s="40"/>
      <c r="I28" s="24">
        <f t="shared" si="2"/>
        <v>0</v>
      </c>
      <c r="J28" s="30"/>
      <c r="K28" s="36"/>
    </row>
    <row r="29" spans="1:11" x14ac:dyDescent="0.25">
      <c r="A29" s="1" t="s">
        <v>51</v>
      </c>
      <c r="B29" s="2" t="s">
        <v>63</v>
      </c>
      <c r="C29" s="17" t="s">
        <v>14</v>
      </c>
      <c r="D29" s="1" t="s">
        <v>11</v>
      </c>
      <c r="E29" s="10">
        <v>7</v>
      </c>
      <c r="F29" s="10"/>
      <c r="G29" s="10">
        <f t="shared" si="3"/>
        <v>0</v>
      </c>
      <c r="H29" s="40"/>
      <c r="I29" s="24">
        <f t="shared" si="2"/>
        <v>0</v>
      </c>
      <c r="J29" s="30"/>
      <c r="K29" s="36"/>
    </row>
    <row r="30" spans="1:11" x14ac:dyDescent="0.25">
      <c r="A30" s="1" t="s">
        <v>51</v>
      </c>
      <c r="B30" s="8" t="s">
        <v>64</v>
      </c>
      <c r="C30" s="17" t="s">
        <v>20</v>
      </c>
      <c r="D30" s="1" t="s">
        <v>15</v>
      </c>
      <c r="E30" s="10">
        <v>277.887</v>
      </c>
      <c r="F30" s="10"/>
      <c r="G30" s="10">
        <f t="shared" si="3"/>
        <v>0</v>
      </c>
      <c r="H30" s="40"/>
      <c r="I30" s="24">
        <f t="shared" si="2"/>
        <v>0</v>
      </c>
      <c r="J30" s="30"/>
      <c r="K30" s="36"/>
    </row>
    <row r="31" spans="1:11" x14ac:dyDescent="0.25">
      <c r="A31" s="1" t="s">
        <v>76</v>
      </c>
      <c r="B31" s="2" t="s">
        <v>65</v>
      </c>
      <c r="C31" s="17" t="s">
        <v>28</v>
      </c>
      <c r="D31" s="1" t="s">
        <v>11</v>
      </c>
      <c r="E31" s="10">
        <v>2</v>
      </c>
      <c r="F31" s="10"/>
      <c r="G31" s="10">
        <f t="shared" si="3"/>
        <v>0</v>
      </c>
      <c r="H31" s="40"/>
      <c r="I31" s="24">
        <f t="shared" si="2"/>
        <v>0</v>
      </c>
      <c r="J31" s="30"/>
      <c r="K31" s="36"/>
    </row>
    <row r="32" spans="1:11" x14ac:dyDescent="0.25">
      <c r="A32" s="1" t="s">
        <v>51</v>
      </c>
      <c r="B32" s="8" t="s">
        <v>66</v>
      </c>
      <c r="C32" s="17" t="s">
        <v>34</v>
      </c>
      <c r="D32" s="1" t="s">
        <v>15</v>
      </c>
      <c r="E32" s="10">
        <v>1645</v>
      </c>
      <c r="F32" s="10"/>
      <c r="G32" s="10">
        <f t="shared" si="3"/>
        <v>0</v>
      </c>
      <c r="H32" s="40"/>
      <c r="I32" s="24">
        <f t="shared" si="2"/>
        <v>0</v>
      </c>
      <c r="J32" s="30"/>
      <c r="K32" s="36"/>
    </row>
    <row r="33" spans="1:11" x14ac:dyDescent="0.25">
      <c r="A33" s="1" t="s">
        <v>51</v>
      </c>
      <c r="B33" s="2" t="s">
        <v>67</v>
      </c>
      <c r="C33" s="17" t="s">
        <v>35</v>
      </c>
      <c r="D33" s="1" t="s">
        <v>15</v>
      </c>
      <c r="E33" s="10">
        <v>1456</v>
      </c>
      <c r="F33" s="10"/>
      <c r="G33" s="10">
        <f t="shared" si="3"/>
        <v>0</v>
      </c>
      <c r="H33" s="40"/>
      <c r="I33" s="24">
        <f t="shared" si="2"/>
        <v>0</v>
      </c>
      <c r="J33" s="30"/>
      <c r="K33" s="36"/>
    </row>
    <row r="34" spans="1:11" x14ac:dyDescent="0.25">
      <c r="A34" s="1" t="s">
        <v>75</v>
      </c>
      <c r="B34" s="8" t="s">
        <v>68</v>
      </c>
      <c r="C34" s="17" t="s">
        <v>22</v>
      </c>
      <c r="D34" s="1" t="s">
        <v>15</v>
      </c>
      <c r="E34" s="10">
        <v>8</v>
      </c>
      <c r="F34" s="10"/>
      <c r="G34" s="10">
        <f t="shared" si="3"/>
        <v>0</v>
      </c>
      <c r="H34" s="40"/>
      <c r="I34" s="24">
        <f t="shared" si="2"/>
        <v>0</v>
      </c>
      <c r="J34" s="30"/>
      <c r="K34" s="36"/>
    </row>
    <row r="35" spans="1:11" x14ac:dyDescent="0.25">
      <c r="G35" s="37"/>
      <c r="H35" s="18"/>
      <c r="J35" s="30"/>
      <c r="K35" s="36"/>
    </row>
    <row r="36" spans="1:11" x14ac:dyDescent="0.25">
      <c r="A36" s="33" t="s">
        <v>104</v>
      </c>
      <c r="B36" s="31"/>
      <c r="C36" s="16"/>
      <c r="D36" s="3"/>
      <c r="E36" s="12"/>
      <c r="F36" s="12"/>
      <c r="G36" s="12"/>
      <c r="H36" s="18"/>
      <c r="I36" s="12"/>
      <c r="J36" s="30"/>
      <c r="K36" s="36"/>
    </row>
    <row r="37" spans="1:11" ht="17.25" x14ac:dyDescent="0.25">
      <c r="A37" s="7" t="s">
        <v>51</v>
      </c>
      <c r="B37" s="28" t="s">
        <v>106</v>
      </c>
      <c r="C37" s="29" t="s">
        <v>78</v>
      </c>
      <c r="D37" s="5" t="s">
        <v>70</v>
      </c>
      <c r="E37" s="24">
        <v>950</v>
      </c>
      <c r="F37" s="24"/>
      <c r="G37" s="24">
        <f>F37*E37</f>
        <v>0</v>
      </c>
      <c r="H37" s="40"/>
      <c r="I37" s="24">
        <f t="shared" ref="I37:I49" si="4">H37*G37</f>
        <v>0</v>
      </c>
      <c r="J37" s="30"/>
      <c r="K37" s="36"/>
    </row>
    <row r="38" spans="1:11" x14ac:dyDescent="0.25">
      <c r="A38" s="1" t="s">
        <v>77</v>
      </c>
      <c r="B38" s="8" t="s">
        <v>107</v>
      </c>
      <c r="C38" s="17" t="s">
        <v>19</v>
      </c>
      <c r="D38" s="1" t="s">
        <v>15</v>
      </c>
      <c r="E38" s="10">
        <v>100</v>
      </c>
      <c r="F38" s="10"/>
      <c r="G38" s="10">
        <f t="shared" ref="G38:G47" si="5">+E38*F38</f>
        <v>0</v>
      </c>
      <c r="H38" s="40"/>
      <c r="I38" s="24">
        <f t="shared" si="4"/>
        <v>0</v>
      </c>
      <c r="J38" s="30"/>
      <c r="K38" s="36"/>
    </row>
    <row r="39" spans="1:11" x14ac:dyDescent="0.25">
      <c r="A39" s="1" t="s">
        <v>74</v>
      </c>
      <c r="B39" s="28" t="s">
        <v>108</v>
      </c>
      <c r="C39" s="17" t="s">
        <v>30</v>
      </c>
      <c r="D39" s="1" t="s">
        <v>27</v>
      </c>
      <c r="E39" s="10">
        <v>500</v>
      </c>
      <c r="F39" s="10"/>
      <c r="G39" s="10">
        <f t="shared" si="5"/>
        <v>0</v>
      </c>
      <c r="H39" s="40"/>
      <c r="I39" s="24">
        <f t="shared" si="4"/>
        <v>0</v>
      </c>
      <c r="J39" s="30"/>
      <c r="K39" s="36"/>
    </row>
    <row r="40" spans="1:11" x14ac:dyDescent="0.25">
      <c r="A40" s="1" t="s">
        <v>74</v>
      </c>
      <c r="B40" s="8" t="s">
        <v>109</v>
      </c>
      <c r="C40" s="17" t="s">
        <v>16</v>
      </c>
      <c r="D40" s="1" t="s">
        <v>27</v>
      </c>
      <c r="E40" s="10">
        <v>300</v>
      </c>
      <c r="F40" s="10"/>
      <c r="G40" s="10">
        <f t="shared" si="5"/>
        <v>0</v>
      </c>
      <c r="H40" s="40"/>
      <c r="I40" s="24">
        <f t="shared" si="4"/>
        <v>0</v>
      </c>
      <c r="J40" s="30"/>
      <c r="K40" s="36"/>
    </row>
    <row r="41" spans="1:11" x14ac:dyDescent="0.25">
      <c r="A41" s="1" t="s">
        <v>51</v>
      </c>
      <c r="B41" s="28" t="s">
        <v>110</v>
      </c>
      <c r="C41" s="17" t="s">
        <v>17</v>
      </c>
      <c r="D41" s="1" t="s">
        <v>27</v>
      </c>
      <c r="E41" s="10">
        <v>300</v>
      </c>
      <c r="F41" s="10"/>
      <c r="G41" s="10">
        <f t="shared" si="5"/>
        <v>0</v>
      </c>
      <c r="H41" s="40"/>
      <c r="I41" s="24">
        <f t="shared" si="4"/>
        <v>0</v>
      </c>
      <c r="J41" s="30"/>
      <c r="K41" s="36"/>
    </row>
    <row r="42" spans="1:11" x14ac:dyDescent="0.25">
      <c r="A42" s="1" t="s">
        <v>51</v>
      </c>
      <c r="B42" s="8" t="s">
        <v>111</v>
      </c>
      <c r="C42" s="17" t="s">
        <v>29</v>
      </c>
      <c r="D42" s="1" t="s">
        <v>27</v>
      </c>
      <c r="E42" s="10">
        <v>2220</v>
      </c>
      <c r="F42" s="10"/>
      <c r="G42" s="10">
        <f t="shared" si="5"/>
        <v>0</v>
      </c>
      <c r="H42" s="40"/>
      <c r="I42" s="24">
        <f t="shared" si="4"/>
        <v>0</v>
      </c>
      <c r="J42" s="30"/>
      <c r="K42" s="36"/>
    </row>
    <row r="43" spans="1:11" x14ac:dyDescent="0.25">
      <c r="A43" s="1" t="s">
        <v>51</v>
      </c>
      <c r="B43" s="28" t="s">
        <v>112</v>
      </c>
      <c r="C43" s="17" t="s">
        <v>23</v>
      </c>
      <c r="D43" s="1" t="s">
        <v>11</v>
      </c>
      <c r="E43" s="10">
        <v>24</v>
      </c>
      <c r="F43" s="10"/>
      <c r="G43" s="10">
        <f t="shared" si="5"/>
        <v>0</v>
      </c>
      <c r="H43" s="40"/>
      <c r="I43" s="24">
        <f t="shared" si="4"/>
        <v>0</v>
      </c>
      <c r="J43" s="30"/>
      <c r="K43" s="36"/>
    </row>
    <row r="44" spans="1:11" x14ac:dyDescent="0.25">
      <c r="A44" s="1" t="s">
        <v>48</v>
      </c>
      <c r="B44" s="8" t="s">
        <v>113</v>
      </c>
      <c r="C44" s="17" t="s">
        <v>82</v>
      </c>
      <c r="D44" s="1" t="s">
        <v>69</v>
      </c>
      <c r="E44" s="10">
        <v>1</v>
      </c>
      <c r="F44" s="10"/>
      <c r="G44" s="10">
        <f t="shared" si="5"/>
        <v>0</v>
      </c>
      <c r="H44" s="40"/>
      <c r="I44" s="24">
        <f t="shared" si="4"/>
        <v>0</v>
      </c>
      <c r="J44" s="30"/>
      <c r="K44" s="36"/>
    </row>
    <row r="45" spans="1:11" x14ac:dyDescent="0.25">
      <c r="A45" s="1" t="s">
        <v>48</v>
      </c>
      <c r="B45" s="28" t="s">
        <v>114</v>
      </c>
      <c r="C45" s="17" t="s">
        <v>31</v>
      </c>
      <c r="D45" s="1" t="s">
        <v>69</v>
      </c>
      <c r="E45" s="10">
        <v>1</v>
      </c>
      <c r="F45" s="10"/>
      <c r="G45" s="10">
        <f t="shared" si="5"/>
        <v>0</v>
      </c>
      <c r="H45" s="40"/>
      <c r="I45" s="24">
        <f t="shared" si="4"/>
        <v>0</v>
      </c>
      <c r="J45" s="30"/>
      <c r="K45" s="36"/>
    </row>
    <row r="46" spans="1:11" x14ac:dyDescent="0.25">
      <c r="A46" s="1" t="s">
        <v>48</v>
      </c>
      <c r="B46" s="8" t="s">
        <v>115</v>
      </c>
      <c r="C46" s="17" t="s">
        <v>32</v>
      </c>
      <c r="D46" s="1" t="s">
        <v>69</v>
      </c>
      <c r="E46" s="10">
        <v>1</v>
      </c>
      <c r="F46" s="10"/>
      <c r="G46" s="10">
        <f t="shared" si="5"/>
        <v>0</v>
      </c>
      <c r="H46" s="40"/>
      <c r="I46" s="24">
        <f t="shared" si="4"/>
        <v>0</v>
      </c>
      <c r="J46" s="30"/>
      <c r="K46" s="36"/>
    </row>
    <row r="47" spans="1:11" x14ac:dyDescent="0.25">
      <c r="A47" s="1" t="s">
        <v>48</v>
      </c>
      <c r="B47" s="28" t="s">
        <v>116</v>
      </c>
      <c r="C47" s="17" t="s">
        <v>33</v>
      </c>
      <c r="D47" s="1" t="s">
        <v>69</v>
      </c>
      <c r="E47" s="10">
        <v>1</v>
      </c>
      <c r="F47" s="10"/>
      <c r="G47" s="10">
        <f t="shared" si="5"/>
        <v>0</v>
      </c>
      <c r="H47" s="40"/>
      <c r="I47" s="24">
        <f t="shared" si="4"/>
        <v>0</v>
      </c>
      <c r="J47" s="30"/>
      <c r="K47" s="36"/>
    </row>
    <row r="48" spans="1:11" x14ac:dyDescent="0.25">
      <c r="A48" s="1" t="s">
        <v>49</v>
      </c>
      <c r="B48" s="8" t="s">
        <v>117</v>
      </c>
      <c r="C48" s="17" t="s">
        <v>24</v>
      </c>
      <c r="D48" s="1" t="s">
        <v>27</v>
      </c>
      <c r="E48" s="10">
        <v>250</v>
      </c>
      <c r="F48" s="10"/>
      <c r="G48" s="10">
        <f>+F48*E48</f>
        <v>0</v>
      </c>
      <c r="H48" s="40"/>
      <c r="I48" s="24">
        <f t="shared" si="4"/>
        <v>0</v>
      </c>
      <c r="J48" s="30"/>
      <c r="K48" s="36"/>
    </row>
    <row r="49" spans="1:11" x14ac:dyDescent="0.25">
      <c r="A49" s="1" t="s">
        <v>51</v>
      </c>
      <c r="B49" s="28" t="s">
        <v>118</v>
      </c>
      <c r="C49" s="17" t="s">
        <v>25</v>
      </c>
      <c r="D49" s="1" t="s">
        <v>11</v>
      </c>
      <c r="E49" s="10">
        <v>4</v>
      </c>
      <c r="F49" s="10"/>
      <c r="G49" s="13">
        <f>+F49*E49</f>
        <v>0</v>
      </c>
      <c r="H49" s="40"/>
      <c r="I49" s="24">
        <f t="shared" si="4"/>
        <v>0</v>
      </c>
      <c r="J49" s="30"/>
      <c r="K49" s="36"/>
    </row>
    <row r="50" spans="1:11" x14ac:dyDescent="0.25">
      <c r="B50" s="31"/>
      <c r="C50" s="16"/>
      <c r="D50" s="3"/>
      <c r="E50" s="12"/>
      <c r="F50" s="12"/>
      <c r="G50" s="32"/>
      <c r="H50" s="18"/>
      <c r="I50" s="12"/>
      <c r="J50" s="30"/>
    </row>
    <row r="51" spans="1:11" x14ac:dyDescent="0.25">
      <c r="B51" s="31"/>
      <c r="C51" s="16"/>
      <c r="D51" s="3"/>
      <c r="E51" s="12"/>
      <c r="F51" s="15" t="s">
        <v>80</v>
      </c>
      <c r="G51" s="20">
        <f>+SUM(G5:G49)</f>
        <v>0</v>
      </c>
      <c r="H51" s="18"/>
      <c r="I51" s="12">
        <f>SUM(I5:I49)</f>
        <v>0</v>
      </c>
      <c r="J51" s="30"/>
    </row>
    <row r="52" spans="1:11" x14ac:dyDescent="0.25">
      <c r="B52" s="31"/>
      <c r="C52" s="16"/>
      <c r="D52" s="3"/>
      <c r="E52" s="12"/>
      <c r="F52" s="15" t="s">
        <v>73</v>
      </c>
      <c r="G52" s="20">
        <f>G51*0.22</f>
        <v>0</v>
      </c>
      <c r="H52" s="18"/>
      <c r="I52" s="12"/>
      <c r="J52" s="30"/>
    </row>
    <row r="53" spans="1:11" x14ac:dyDescent="0.25">
      <c r="B53" s="31"/>
      <c r="C53" s="16"/>
      <c r="D53" s="3"/>
      <c r="E53" s="12"/>
      <c r="F53" s="15" t="s">
        <v>100</v>
      </c>
      <c r="G53" s="20">
        <f>I51*0.718</f>
        <v>0</v>
      </c>
      <c r="H53" s="18"/>
      <c r="I53" s="12"/>
      <c r="J53" s="30"/>
    </row>
    <row r="54" spans="1:11" x14ac:dyDescent="0.25">
      <c r="B54" s="31"/>
      <c r="C54" s="16"/>
      <c r="D54" s="3"/>
      <c r="E54" s="12"/>
      <c r="F54" s="12"/>
      <c r="G54" s="20"/>
      <c r="H54" s="18"/>
      <c r="I54" s="12"/>
      <c r="J54" s="30"/>
    </row>
    <row r="55" spans="1:11" x14ac:dyDescent="0.25">
      <c r="B55" s="31"/>
      <c r="C55" s="16"/>
      <c r="D55" s="3"/>
      <c r="E55" s="12"/>
      <c r="F55" s="15" t="s">
        <v>103</v>
      </c>
      <c r="G55" s="20">
        <f>G51*0.1</f>
        <v>0</v>
      </c>
      <c r="H55" s="40">
        <v>0.2</v>
      </c>
      <c r="I55" s="12">
        <f>G55*H55</f>
        <v>0</v>
      </c>
      <c r="J55" s="30"/>
    </row>
    <row r="56" spans="1:11" x14ac:dyDescent="0.25">
      <c r="B56" s="31"/>
      <c r="C56" s="16"/>
      <c r="D56" s="3"/>
      <c r="E56" s="12"/>
      <c r="F56" s="15" t="s">
        <v>102</v>
      </c>
      <c r="G56" s="20">
        <f>G55*0.22</f>
        <v>0</v>
      </c>
      <c r="I56" s="12"/>
      <c r="J56" s="30"/>
    </row>
    <row r="57" spans="1:11" x14ac:dyDescent="0.25">
      <c r="C57" s="16"/>
      <c r="E57" s="20"/>
      <c r="F57" s="35" t="s">
        <v>101</v>
      </c>
      <c r="G57" s="20">
        <f>I55*0.718</f>
        <v>0</v>
      </c>
      <c r="I57" s="36"/>
      <c r="J57" s="30"/>
    </row>
    <row r="58" spans="1:11" ht="8.25" customHeight="1" x14ac:dyDescent="0.25">
      <c r="C58" s="16"/>
      <c r="E58" s="20"/>
      <c r="F58" s="15"/>
      <c r="G58" s="15"/>
      <c r="J58" s="30"/>
    </row>
    <row r="59" spans="1:11" ht="15.75" x14ac:dyDescent="0.25">
      <c r="E59" s="20"/>
      <c r="F59" s="38" t="s">
        <v>81</v>
      </c>
      <c r="G59" s="39">
        <f>SUM(G51:G53)+SUM(G55:G57)</f>
        <v>0</v>
      </c>
      <c r="I59" s="12"/>
      <c r="J59" s="30"/>
    </row>
    <row r="60" spans="1:11" ht="4.5" customHeight="1" x14ac:dyDescent="0.25">
      <c r="C60" s="16"/>
      <c r="E60" s="20"/>
      <c r="I60" s="12"/>
      <c r="J60" s="30"/>
    </row>
    <row r="61" spans="1:11" ht="8.25" customHeight="1" x14ac:dyDescent="0.25">
      <c r="F61" s="22"/>
      <c r="G61" s="23"/>
      <c r="I61" s="12"/>
      <c r="J61" s="30"/>
    </row>
    <row r="62" spans="1:11" ht="18" customHeight="1" x14ac:dyDescent="0.25"/>
    <row r="63" spans="1:11" x14ac:dyDescent="0.25">
      <c r="G63" s="20"/>
    </row>
    <row r="961265" spans="1:10" s="19" customFormat="1" x14ac:dyDescent="0.25">
      <c r="A961265" s="3"/>
      <c r="D961265" s="1"/>
      <c r="H961265" s="14"/>
      <c r="I961265" s="14"/>
      <c r="J961265" s="14"/>
    </row>
  </sheetData>
  <mergeCells count="10">
    <mergeCell ref="G2:G3"/>
    <mergeCell ref="H2:H3"/>
    <mergeCell ref="I2:I3"/>
    <mergeCell ref="A4:B4"/>
    <mergeCell ref="A2:A3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3BF5C-E048-4632-AC92-C88548160F4D}">
  <sheetPr>
    <pageSetUpPr fitToPage="1"/>
  </sheetPr>
  <dimension ref="A2:K961265"/>
  <sheetViews>
    <sheetView showGridLines="0" topLeftCell="A24" zoomScale="80" zoomScaleNormal="80" workbookViewId="0">
      <selection activeCell="C54" sqref="C54"/>
    </sheetView>
  </sheetViews>
  <sheetFormatPr baseColWidth="10" defaultColWidth="11.42578125" defaultRowHeight="15" x14ac:dyDescent="0.25"/>
  <cols>
    <col min="1" max="1" width="8.28515625" style="3" customWidth="1"/>
    <col min="2" max="2" width="11.42578125" style="19"/>
    <col min="3" max="3" width="79.7109375" style="19" bestFit="1" customWidth="1"/>
    <col min="4" max="4" width="7.28515625" style="19" bestFit="1" customWidth="1"/>
    <col min="5" max="5" width="11.42578125" style="19"/>
    <col min="6" max="6" width="15.7109375" style="19" customWidth="1"/>
    <col min="7" max="7" width="17.42578125" style="19" customWidth="1"/>
    <col min="8" max="8" width="11.42578125" style="14"/>
    <col min="9" max="9" width="13.5703125" style="14" bestFit="1" customWidth="1"/>
    <col min="10" max="10" width="12.42578125" style="14" bestFit="1" customWidth="1"/>
    <col min="11" max="11" width="13.140625" style="14" bestFit="1" customWidth="1"/>
    <col min="12" max="12" width="11.28515625" style="14" customWidth="1"/>
    <col min="13" max="13" width="18.42578125" style="14" customWidth="1"/>
    <col min="14" max="14" width="11.42578125" style="14"/>
    <col min="15" max="15" width="17.85546875" style="14" customWidth="1"/>
    <col min="16" max="16" width="11.42578125" style="14"/>
    <col min="17" max="17" width="15.28515625" style="14" customWidth="1"/>
    <col min="18" max="18" width="11.42578125" style="14"/>
    <col min="19" max="19" width="16.28515625" style="14" customWidth="1"/>
    <col min="20" max="20" width="11.42578125" style="14"/>
    <col min="21" max="21" width="16.140625" style="14" customWidth="1"/>
    <col min="22" max="16384" width="11.42578125" style="14"/>
  </cols>
  <sheetData>
    <row r="2" spans="1:11" x14ac:dyDescent="0.25">
      <c r="A2" s="43" t="s">
        <v>36</v>
      </c>
      <c r="B2" s="43" t="s">
        <v>0</v>
      </c>
      <c r="C2" s="43" t="s">
        <v>1</v>
      </c>
      <c r="D2" s="43" t="s">
        <v>2</v>
      </c>
      <c r="E2" s="41" t="s">
        <v>3</v>
      </c>
      <c r="F2" s="41" t="s">
        <v>4</v>
      </c>
      <c r="G2" s="41" t="s">
        <v>5</v>
      </c>
      <c r="H2" s="41" t="s">
        <v>98</v>
      </c>
      <c r="I2" s="41" t="s">
        <v>99</v>
      </c>
    </row>
    <row r="3" spans="1:11" x14ac:dyDescent="0.25">
      <c r="A3" s="43"/>
      <c r="B3" s="43"/>
      <c r="C3" s="43"/>
      <c r="D3" s="43"/>
      <c r="E3" s="41"/>
      <c r="F3" s="41"/>
      <c r="G3" s="41"/>
      <c r="H3" s="41"/>
      <c r="I3" s="41"/>
    </row>
    <row r="4" spans="1:11" x14ac:dyDescent="0.25">
      <c r="A4" s="42" t="s">
        <v>105</v>
      </c>
      <c r="B4" s="42"/>
      <c r="C4" s="27"/>
      <c r="D4" s="27"/>
      <c r="E4" s="25"/>
      <c r="F4" s="25"/>
      <c r="G4" s="26"/>
    </row>
    <row r="5" spans="1:11" x14ac:dyDescent="0.25">
      <c r="A5" s="7" t="s">
        <v>48</v>
      </c>
      <c r="B5" s="28" t="s">
        <v>84</v>
      </c>
      <c r="C5" s="29" t="s">
        <v>45</v>
      </c>
      <c r="D5" s="5" t="s">
        <v>69</v>
      </c>
      <c r="E5" s="24">
        <v>1</v>
      </c>
      <c r="F5" s="24">
        <v>1500000</v>
      </c>
      <c r="G5" s="24">
        <f>F5*E5</f>
        <v>1500000</v>
      </c>
      <c r="H5" s="40">
        <v>0.2</v>
      </c>
      <c r="I5" s="24">
        <f>H5*G5</f>
        <v>300000</v>
      </c>
      <c r="K5" s="36"/>
    </row>
    <row r="6" spans="1:11" x14ac:dyDescent="0.25">
      <c r="A6" s="7" t="s">
        <v>46</v>
      </c>
      <c r="B6" s="28" t="s">
        <v>85</v>
      </c>
      <c r="C6" s="29" t="s">
        <v>44</v>
      </c>
      <c r="D6" s="5" t="s">
        <v>47</v>
      </c>
      <c r="E6" s="24">
        <v>2</v>
      </c>
      <c r="F6" s="24">
        <v>65000</v>
      </c>
      <c r="G6" s="24">
        <f t="shared" ref="G6:G17" si="0">F6*E6</f>
        <v>130000</v>
      </c>
      <c r="H6" s="40">
        <v>0.2</v>
      </c>
      <c r="I6" s="24">
        <f t="shared" ref="I6:I17" si="1">H6*G6</f>
        <v>26000</v>
      </c>
      <c r="K6" s="36"/>
    </row>
    <row r="7" spans="1:11" x14ac:dyDescent="0.25">
      <c r="A7" s="7" t="s">
        <v>48</v>
      </c>
      <c r="B7" s="28" t="s">
        <v>86</v>
      </c>
      <c r="C7" s="29" t="s">
        <v>79</v>
      </c>
      <c r="D7" s="5" t="s">
        <v>69</v>
      </c>
      <c r="E7" s="24">
        <v>1</v>
      </c>
      <c r="F7" s="24">
        <v>1200000</v>
      </c>
      <c r="G7" s="24">
        <f t="shared" si="0"/>
        <v>1200000</v>
      </c>
      <c r="H7" s="40">
        <v>0.2</v>
      </c>
      <c r="I7" s="24">
        <f t="shared" si="1"/>
        <v>240000</v>
      </c>
      <c r="K7" s="36"/>
    </row>
    <row r="8" spans="1:11" x14ac:dyDescent="0.25">
      <c r="A8" s="7" t="s">
        <v>48</v>
      </c>
      <c r="B8" s="28" t="s">
        <v>87</v>
      </c>
      <c r="C8" s="29" t="s">
        <v>83</v>
      </c>
      <c r="D8" s="5" t="s">
        <v>69</v>
      </c>
      <c r="E8" s="24">
        <v>1</v>
      </c>
      <c r="F8" s="24">
        <v>1000000</v>
      </c>
      <c r="G8" s="24">
        <f t="shared" si="0"/>
        <v>1000000</v>
      </c>
      <c r="H8" s="40">
        <v>0.2</v>
      </c>
      <c r="I8" s="24">
        <f t="shared" si="1"/>
        <v>200000</v>
      </c>
      <c r="K8" s="36"/>
    </row>
    <row r="9" spans="1:11" ht="17.25" x14ac:dyDescent="0.25">
      <c r="A9" s="7" t="s">
        <v>49</v>
      </c>
      <c r="B9" s="28" t="s">
        <v>88</v>
      </c>
      <c r="C9" s="29" t="s">
        <v>43</v>
      </c>
      <c r="D9" s="5" t="s">
        <v>70</v>
      </c>
      <c r="E9" s="24">
        <v>1967</v>
      </c>
      <c r="F9" s="24">
        <v>250</v>
      </c>
      <c r="G9" s="24">
        <f t="shared" si="0"/>
        <v>491750</v>
      </c>
      <c r="H9" s="40">
        <v>0.17</v>
      </c>
      <c r="I9" s="24">
        <f t="shared" si="1"/>
        <v>83597.5</v>
      </c>
      <c r="K9" s="36"/>
    </row>
    <row r="10" spans="1:11" ht="17.25" x14ac:dyDescent="0.25">
      <c r="A10" s="7" t="s">
        <v>49</v>
      </c>
      <c r="B10" s="28" t="s">
        <v>89</v>
      </c>
      <c r="C10" s="29" t="s">
        <v>42</v>
      </c>
      <c r="D10" s="5" t="s">
        <v>71</v>
      </c>
      <c r="E10" s="24">
        <v>6883</v>
      </c>
      <c r="F10" s="24">
        <v>320</v>
      </c>
      <c r="G10" s="24">
        <f t="shared" si="0"/>
        <v>2202560</v>
      </c>
      <c r="H10" s="40">
        <v>0.17</v>
      </c>
      <c r="I10" s="24">
        <f t="shared" si="1"/>
        <v>374435.2</v>
      </c>
      <c r="K10" s="36"/>
    </row>
    <row r="11" spans="1:11" ht="17.25" x14ac:dyDescent="0.25">
      <c r="A11" s="7" t="s">
        <v>50</v>
      </c>
      <c r="B11" s="28" t="s">
        <v>90</v>
      </c>
      <c r="C11" s="29" t="s">
        <v>41</v>
      </c>
      <c r="D11" s="5" t="s">
        <v>71</v>
      </c>
      <c r="E11" s="24">
        <f>E10*0.1</f>
        <v>688.30000000000007</v>
      </c>
      <c r="F11" s="24">
        <v>2150</v>
      </c>
      <c r="G11" s="24">
        <f t="shared" si="0"/>
        <v>1479845.0000000002</v>
      </c>
      <c r="H11" s="40">
        <v>0.18</v>
      </c>
      <c r="I11" s="24">
        <f t="shared" si="1"/>
        <v>266372.10000000003</v>
      </c>
      <c r="K11" s="36"/>
    </row>
    <row r="12" spans="1:11" ht="17.25" x14ac:dyDescent="0.25">
      <c r="A12" s="7" t="s">
        <v>51</v>
      </c>
      <c r="B12" s="28" t="s">
        <v>91</v>
      </c>
      <c r="C12" s="29" t="s">
        <v>40</v>
      </c>
      <c r="D12" s="5" t="s">
        <v>70</v>
      </c>
      <c r="E12" s="24">
        <v>26692</v>
      </c>
      <c r="F12" s="24">
        <v>1350</v>
      </c>
      <c r="G12" s="24">
        <f t="shared" si="0"/>
        <v>36034200</v>
      </c>
      <c r="H12" s="40">
        <v>0.21</v>
      </c>
      <c r="I12" s="24">
        <f t="shared" si="1"/>
        <v>7567182</v>
      </c>
      <c r="K12" s="36"/>
    </row>
    <row r="13" spans="1:11" x14ac:dyDescent="0.25">
      <c r="A13" s="7" t="s">
        <v>51</v>
      </c>
      <c r="B13" s="28" t="s">
        <v>92</v>
      </c>
      <c r="C13" s="29" t="s">
        <v>26</v>
      </c>
      <c r="D13" s="5" t="s">
        <v>72</v>
      </c>
      <c r="E13" s="24">
        <v>6460</v>
      </c>
      <c r="F13" s="24">
        <v>875</v>
      </c>
      <c r="G13" s="24">
        <f t="shared" si="0"/>
        <v>5652500</v>
      </c>
      <c r="H13" s="40">
        <v>0.21</v>
      </c>
      <c r="I13" s="24">
        <f t="shared" si="1"/>
        <v>1187025</v>
      </c>
      <c r="K13" s="36"/>
    </row>
    <row r="14" spans="1:11" x14ac:dyDescent="0.25">
      <c r="A14" s="7" t="s">
        <v>52</v>
      </c>
      <c r="B14" s="28" t="s">
        <v>93</v>
      </c>
      <c r="C14" s="29" t="s">
        <v>39</v>
      </c>
      <c r="D14" s="5" t="s">
        <v>72</v>
      </c>
      <c r="E14" s="24">
        <v>300</v>
      </c>
      <c r="F14" s="24">
        <v>2100</v>
      </c>
      <c r="G14" s="24">
        <f t="shared" si="0"/>
        <v>630000</v>
      </c>
      <c r="H14" s="40">
        <v>0.21</v>
      </c>
      <c r="I14" s="24">
        <f t="shared" si="1"/>
        <v>132300</v>
      </c>
      <c r="K14" s="36"/>
    </row>
    <row r="15" spans="1:11" ht="17.25" x14ac:dyDescent="0.25">
      <c r="A15" s="7" t="s">
        <v>51</v>
      </c>
      <c r="B15" s="28" t="s">
        <v>94</v>
      </c>
      <c r="C15" s="29" t="s">
        <v>97</v>
      </c>
      <c r="D15" s="5" t="s">
        <v>70</v>
      </c>
      <c r="E15" s="24">
        <v>11179</v>
      </c>
      <c r="F15" s="24">
        <v>820</v>
      </c>
      <c r="G15" s="24">
        <f t="shared" si="0"/>
        <v>9166780</v>
      </c>
      <c r="H15" s="40">
        <v>0.21</v>
      </c>
      <c r="I15" s="24">
        <f t="shared" si="1"/>
        <v>1925023.7999999998</v>
      </c>
      <c r="K15" s="36"/>
    </row>
    <row r="16" spans="1:11" x14ac:dyDescent="0.25">
      <c r="A16" s="7" t="s">
        <v>51</v>
      </c>
      <c r="B16" s="28" t="s">
        <v>95</v>
      </c>
      <c r="C16" s="29" t="s">
        <v>38</v>
      </c>
      <c r="D16" s="5" t="s">
        <v>47</v>
      </c>
      <c r="E16" s="24">
        <f>37*8</f>
        <v>296</v>
      </c>
      <c r="F16" s="24">
        <v>3150</v>
      </c>
      <c r="G16" s="24">
        <f t="shared" si="0"/>
        <v>932400</v>
      </c>
      <c r="H16" s="40">
        <v>0.21</v>
      </c>
      <c r="I16" s="24">
        <f t="shared" si="1"/>
        <v>195804</v>
      </c>
      <c r="K16" s="36"/>
    </row>
    <row r="17" spans="1:11" x14ac:dyDescent="0.25">
      <c r="A17" s="7" t="s">
        <v>51</v>
      </c>
      <c r="B17" s="28" t="s">
        <v>96</v>
      </c>
      <c r="C17" s="29" t="s">
        <v>37</v>
      </c>
      <c r="D17" s="5" t="s">
        <v>47</v>
      </c>
      <c r="E17" s="24">
        <v>390</v>
      </c>
      <c r="F17" s="24">
        <v>1785</v>
      </c>
      <c r="G17" s="24">
        <f t="shared" si="0"/>
        <v>696150</v>
      </c>
      <c r="H17" s="40">
        <v>0.21</v>
      </c>
      <c r="I17" s="24">
        <f t="shared" si="1"/>
        <v>146191.5</v>
      </c>
      <c r="K17" s="36"/>
    </row>
    <row r="18" spans="1:11" x14ac:dyDescent="0.25">
      <c r="A18" s="18"/>
      <c r="B18" s="6"/>
      <c r="C18" s="16"/>
      <c r="D18" s="4"/>
      <c r="E18" s="11"/>
      <c r="F18" s="11"/>
      <c r="G18" s="11"/>
      <c r="H18" s="40"/>
      <c r="K18" s="36"/>
    </row>
    <row r="19" spans="1:11" x14ac:dyDescent="0.25">
      <c r="A19" s="34" t="s">
        <v>53</v>
      </c>
      <c r="B19" s="9"/>
      <c r="D19" s="3"/>
      <c r="E19" s="12"/>
      <c r="F19" s="12"/>
      <c r="G19" s="20"/>
      <c r="H19" s="40"/>
      <c r="K19" s="36"/>
    </row>
    <row r="20" spans="1:11" x14ac:dyDescent="0.25">
      <c r="A20" s="21" t="s">
        <v>74</v>
      </c>
      <c r="B20" s="8" t="s">
        <v>54</v>
      </c>
      <c r="C20" s="17" t="s">
        <v>6</v>
      </c>
      <c r="D20" s="1" t="s">
        <v>27</v>
      </c>
      <c r="E20" s="10">
        <v>417</v>
      </c>
      <c r="F20" s="10">
        <v>5198.0171690502893</v>
      </c>
      <c r="G20" s="10">
        <f>+E20*F20</f>
        <v>2167573.1594939707</v>
      </c>
      <c r="H20" s="40">
        <v>0.18</v>
      </c>
      <c r="I20" s="24">
        <f t="shared" ref="I20:I34" si="2">H20*G20</f>
        <v>390163.16870891472</v>
      </c>
      <c r="K20" s="36"/>
    </row>
    <row r="21" spans="1:11" x14ac:dyDescent="0.25">
      <c r="A21" s="1" t="s">
        <v>74</v>
      </c>
      <c r="B21" s="2" t="s">
        <v>55</v>
      </c>
      <c r="C21" s="17" t="s">
        <v>7</v>
      </c>
      <c r="D21" s="1" t="s">
        <v>27</v>
      </c>
      <c r="E21" s="10">
        <v>347</v>
      </c>
      <c r="F21" s="10">
        <v>8729</v>
      </c>
      <c r="G21" s="10">
        <f t="shared" ref="G21:G34" si="3">+E21*F21</f>
        <v>3028963</v>
      </c>
      <c r="H21" s="40">
        <v>0.18</v>
      </c>
      <c r="I21" s="24">
        <f t="shared" si="2"/>
        <v>545213.34</v>
      </c>
      <c r="K21" s="36"/>
    </row>
    <row r="22" spans="1:11" x14ac:dyDescent="0.25">
      <c r="A22" s="1" t="s">
        <v>74</v>
      </c>
      <c r="B22" s="8" t="s">
        <v>56</v>
      </c>
      <c r="C22" s="17" t="s">
        <v>8</v>
      </c>
      <c r="D22" s="1" t="s">
        <v>27</v>
      </c>
      <c r="E22" s="10">
        <v>364</v>
      </c>
      <c r="F22" s="10">
        <v>10400.264761848999</v>
      </c>
      <c r="G22" s="10">
        <f t="shared" si="3"/>
        <v>3785696.3733130358</v>
      </c>
      <c r="H22" s="40">
        <v>0.18</v>
      </c>
      <c r="I22" s="24">
        <f t="shared" si="2"/>
        <v>681425.34719634638</v>
      </c>
      <c r="K22" s="36"/>
    </row>
    <row r="23" spans="1:11" x14ac:dyDescent="0.25">
      <c r="A23" s="1" t="s">
        <v>74</v>
      </c>
      <c r="B23" s="2" t="s">
        <v>57</v>
      </c>
      <c r="C23" s="17" t="s">
        <v>9</v>
      </c>
      <c r="D23" s="1" t="s">
        <v>27</v>
      </c>
      <c r="E23" s="10">
        <v>399</v>
      </c>
      <c r="F23" s="10">
        <v>11163.416669106236</v>
      </c>
      <c r="G23" s="10">
        <f t="shared" si="3"/>
        <v>4454203.2509733886</v>
      </c>
      <c r="H23" s="40">
        <v>0.18</v>
      </c>
      <c r="I23" s="24">
        <f t="shared" si="2"/>
        <v>801756.58517520991</v>
      </c>
      <c r="K23" s="36"/>
    </row>
    <row r="24" spans="1:11" x14ac:dyDescent="0.25">
      <c r="A24" s="1" t="s">
        <v>51</v>
      </c>
      <c r="B24" s="8" t="s">
        <v>58</v>
      </c>
      <c r="C24" s="17" t="s">
        <v>10</v>
      </c>
      <c r="D24" s="1" t="s">
        <v>11</v>
      </c>
      <c r="E24" s="10">
        <v>22</v>
      </c>
      <c r="F24" s="10">
        <v>61699.668869141933</v>
      </c>
      <c r="G24" s="10">
        <f t="shared" si="3"/>
        <v>1357392.7151211225</v>
      </c>
      <c r="H24" s="40">
        <v>0.21</v>
      </c>
      <c r="I24" s="24">
        <f t="shared" si="2"/>
        <v>285052.47017543571</v>
      </c>
      <c r="K24" s="36"/>
    </row>
    <row r="25" spans="1:11" x14ac:dyDescent="0.25">
      <c r="A25" s="1" t="s">
        <v>51</v>
      </c>
      <c r="B25" s="2" t="s">
        <v>59</v>
      </c>
      <c r="C25" s="17" t="s">
        <v>12</v>
      </c>
      <c r="D25" s="1" t="s">
        <v>11</v>
      </c>
      <c r="E25" s="10">
        <v>67</v>
      </c>
      <c r="F25" s="10">
        <v>81189.387821972792</v>
      </c>
      <c r="G25" s="10">
        <f t="shared" si="3"/>
        <v>5439688.9840721767</v>
      </c>
      <c r="H25" s="40">
        <v>0.21</v>
      </c>
      <c r="I25" s="24">
        <f t="shared" si="2"/>
        <v>1142334.686655157</v>
      </c>
      <c r="K25" s="36"/>
    </row>
    <row r="26" spans="1:11" x14ac:dyDescent="0.25">
      <c r="A26" s="1" t="s">
        <v>51</v>
      </c>
      <c r="B26" s="8" t="s">
        <v>60</v>
      </c>
      <c r="C26" s="17" t="s">
        <v>18</v>
      </c>
      <c r="D26" s="1" t="s">
        <v>11</v>
      </c>
      <c r="E26" s="10">
        <v>3</v>
      </c>
      <c r="F26" s="10">
        <v>71189.387821972792</v>
      </c>
      <c r="G26" s="10">
        <f t="shared" si="3"/>
        <v>213568.16346591839</v>
      </c>
      <c r="H26" s="40">
        <v>0.21</v>
      </c>
      <c r="I26" s="24">
        <f t="shared" si="2"/>
        <v>44849.314327842862</v>
      </c>
      <c r="J26" s="30"/>
      <c r="K26" s="36"/>
    </row>
    <row r="27" spans="1:11" x14ac:dyDescent="0.25">
      <c r="A27" s="1" t="s">
        <v>51</v>
      </c>
      <c r="B27" s="2" t="s">
        <v>61</v>
      </c>
      <c r="C27" s="17" t="s">
        <v>21</v>
      </c>
      <c r="D27" s="1" t="s">
        <v>11</v>
      </c>
      <c r="E27" s="10">
        <v>53</v>
      </c>
      <c r="F27" s="10">
        <v>24000</v>
      </c>
      <c r="G27" s="10">
        <f t="shared" si="3"/>
        <v>1272000</v>
      </c>
      <c r="H27" s="40">
        <v>0.2</v>
      </c>
      <c r="I27" s="24">
        <f t="shared" si="2"/>
        <v>254400</v>
      </c>
      <c r="J27" s="30"/>
      <c r="K27" s="36"/>
    </row>
    <row r="28" spans="1:11" x14ac:dyDescent="0.25">
      <c r="A28" s="1" t="s">
        <v>51</v>
      </c>
      <c r="B28" s="8" t="s">
        <v>62</v>
      </c>
      <c r="C28" s="17" t="s">
        <v>13</v>
      </c>
      <c r="D28" s="1" t="s">
        <v>11</v>
      </c>
      <c r="E28" s="10">
        <v>26</v>
      </c>
      <c r="F28" s="10">
        <v>41632.498175547793</v>
      </c>
      <c r="G28" s="10">
        <f t="shared" si="3"/>
        <v>1082444.9525642425</v>
      </c>
      <c r="H28" s="40">
        <v>0.21</v>
      </c>
      <c r="I28" s="24">
        <f t="shared" si="2"/>
        <v>227313.44003849092</v>
      </c>
      <c r="J28" s="30"/>
      <c r="K28" s="36"/>
    </row>
    <row r="29" spans="1:11" x14ac:dyDescent="0.25">
      <c r="A29" s="1" t="s">
        <v>51</v>
      </c>
      <c r="B29" s="2" t="s">
        <v>63</v>
      </c>
      <c r="C29" s="17" t="s">
        <v>14</v>
      </c>
      <c r="D29" s="1" t="s">
        <v>11</v>
      </c>
      <c r="E29" s="10">
        <v>7</v>
      </c>
      <c r="F29" s="10">
        <v>44844.57557203147</v>
      </c>
      <c r="G29" s="10">
        <f t="shared" si="3"/>
        <v>313912.02900422027</v>
      </c>
      <c r="H29" s="40">
        <v>0.21</v>
      </c>
      <c r="I29" s="24">
        <f t="shared" si="2"/>
        <v>65921.526090886255</v>
      </c>
      <c r="J29" s="30"/>
      <c r="K29" s="36"/>
    </row>
    <row r="30" spans="1:11" x14ac:dyDescent="0.25">
      <c r="A30" s="1" t="s">
        <v>51</v>
      </c>
      <c r="B30" s="8" t="s">
        <v>64</v>
      </c>
      <c r="C30" s="17" t="s">
        <v>20</v>
      </c>
      <c r="D30" s="1" t="s">
        <v>15</v>
      </c>
      <c r="E30" s="10">
        <v>277.887</v>
      </c>
      <c r="F30" s="10">
        <v>14719.492483185644</v>
      </c>
      <c r="G30" s="10">
        <f t="shared" si="3"/>
        <v>4090355.6076750089</v>
      </c>
      <c r="H30" s="40">
        <v>0.18</v>
      </c>
      <c r="I30" s="24">
        <f t="shared" si="2"/>
        <v>736264.00938150159</v>
      </c>
      <c r="J30" s="30"/>
      <c r="K30" s="36"/>
    </row>
    <row r="31" spans="1:11" x14ac:dyDescent="0.25">
      <c r="A31" s="1" t="s">
        <v>76</v>
      </c>
      <c r="B31" s="2" t="s">
        <v>65</v>
      </c>
      <c r="C31" s="17" t="s">
        <v>28</v>
      </c>
      <c r="D31" s="1" t="s">
        <v>11</v>
      </c>
      <c r="E31" s="10">
        <v>2</v>
      </c>
      <c r="F31" s="10">
        <v>163717.5</v>
      </c>
      <c r="G31" s="10">
        <f t="shared" si="3"/>
        <v>327435</v>
      </c>
      <c r="H31" s="40">
        <v>0.2</v>
      </c>
      <c r="I31" s="24">
        <f t="shared" si="2"/>
        <v>65487</v>
      </c>
      <c r="J31" s="30"/>
      <c r="K31" s="36"/>
    </row>
    <row r="32" spans="1:11" x14ac:dyDescent="0.25">
      <c r="A32" s="1" t="s">
        <v>51</v>
      </c>
      <c r="B32" s="8" t="s">
        <v>66</v>
      </c>
      <c r="C32" s="17" t="s">
        <v>34</v>
      </c>
      <c r="D32" s="1" t="s">
        <v>15</v>
      </c>
      <c r="E32" s="10">
        <v>1645</v>
      </c>
      <c r="F32" s="10">
        <v>28349.757237906852</v>
      </c>
      <c r="G32" s="10">
        <f t="shared" si="3"/>
        <v>46635350.656356774</v>
      </c>
      <c r="H32" s="40">
        <v>0.21</v>
      </c>
      <c r="I32" s="24">
        <f t="shared" si="2"/>
        <v>9793423.6378349215</v>
      </c>
      <c r="J32" s="30"/>
      <c r="K32" s="36"/>
    </row>
    <row r="33" spans="1:11" x14ac:dyDescent="0.25">
      <c r="A33" s="1" t="s">
        <v>51</v>
      </c>
      <c r="B33" s="2" t="s">
        <v>67</v>
      </c>
      <c r="C33" s="17" t="s">
        <v>35</v>
      </c>
      <c r="D33" s="1" t="s">
        <v>15</v>
      </c>
      <c r="E33" s="10">
        <v>1456</v>
      </c>
      <c r="F33" s="10">
        <v>29418.477411286542</v>
      </c>
      <c r="G33" s="10">
        <f t="shared" si="3"/>
        <v>42833303.110833205</v>
      </c>
      <c r="H33" s="40">
        <v>0.21</v>
      </c>
      <c r="I33" s="24">
        <f t="shared" si="2"/>
        <v>8994993.653274972</v>
      </c>
      <c r="J33" s="30"/>
      <c r="K33" s="36"/>
    </row>
    <row r="34" spans="1:11" x14ac:dyDescent="0.25">
      <c r="A34" s="1" t="s">
        <v>75</v>
      </c>
      <c r="B34" s="8" t="s">
        <v>68</v>
      </c>
      <c r="C34" s="17" t="s">
        <v>22</v>
      </c>
      <c r="D34" s="1" t="s">
        <v>15</v>
      </c>
      <c r="E34" s="10">
        <v>8</v>
      </c>
      <c r="F34" s="10">
        <v>850</v>
      </c>
      <c r="G34" s="10">
        <f t="shared" si="3"/>
        <v>6800</v>
      </c>
      <c r="H34" s="40">
        <v>0.17</v>
      </c>
      <c r="I34" s="24">
        <f t="shared" si="2"/>
        <v>1156</v>
      </c>
      <c r="J34" s="30"/>
      <c r="K34" s="36"/>
    </row>
    <row r="35" spans="1:11" x14ac:dyDescent="0.25">
      <c r="G35" s="37"/>
      <c r="H35" s="18"/>
      <c r="J35" s="30"/>
      <c r="K35" s="36"/>
    </row>
    <row r="36" spans="1:11" x14ac:dyDescent="0.25">
      <c r="A36" s="33" t="s">
        <v>104</v>
      </c>
      <c r="B36" s="31"/>
      <c r="C36" s="16"/>
      <c r="D36" s="3"/>
      <c r="E36" s="12"/>
      <c r="F36" s="12"/>
      <c r="G36" s="12"/>
      <c r="H36" s="18"/>
      <c r="I36" s="12"/>
      <c r="J36" s="30"/>
      <c r="K36" s="36"/>
    </row>
    <row r="37" spans="1:11" ht="17.25" x14ac:dyDescent="0.25">
      <c r="A37" s="7" t="s">
        <v>51</v>
      </c>
      <c r="B37" s="28" t="s">
        <v>106</v>
      </c>
      <c r="C37" s="29" t="s">
        <v>78</v>
      </c>
      <c r="D37" s="5" t="s">
        <v>70</v>
      </c>
      <c r="E37" s="24">
        <v>950</v>
      </c>
      <c r="F37" s="24">
        <v>1350</v>
      </c>
      <c r="G37" s="24">
        <f>F37*E37</f>
        <v>1282500</v>
      </c>
      <c r="H37" s="40">
        <v>0.21</v>
      </c>
      <c r="I37" s="24">
        <f t="shared" ref="I37:I49" si="4">H37*G37</f>
        <v>269325</v>
      </c>
      <c r="J37" s="30"/>
      <c r="K37" s="36"/>
    </row>
    <row r="38" spans="1:11" x14ac:dyDescent="0.25">
      <c r="A38" s="1" t="s">
        <v>77</v>
      </c>
      <c r="B38" s="8" t="s">
        <v>107</v>
      </c>
      <c r="C38" s="17" t="s">
        <v>19</v>
      </c>
      <c r="D38" s="1" t="s">
        <v>15</v>
      </c>
      <c r="E38" s="10">
        <v>100</v>
      </c>
      <c r="F38" s="10">
        <v>2300</v>
      </c>
      <c r="G38" s="10">
        <f t="shared" ref="G38:G47" si="5">+E38*F38</f>
        <v>230000</v>
      </c>
      <c r="H38" s="40">
        <v>0.15</v>
      </c>
      <c r="I38" s="24">
        <f t="shared" si="4"/>
        <v>34500</v>
      </c>
      <c r="J38" s="30"/>
      <c r="K38" s="36"/>
    </row>
    <row r="39" spans="1:11" x14ac:dyDescent="0.25">
      <c r="A39" s="1" t="s">
        <v>74</v>
      </c>
      <c r="B39" s="28" t="s">
        <v>108</v>
      </c>
      <c r="C39" s="17" t="s">
        <v>30</v>
      </c>
      <c r="D39" s="1" t="s">
        <v>27</v>
      </c>
      <c r="E39" s="10">
        <v>500</v>
      </c>
      <c r="F39" s="10">
        <v>1797</v>
      </c>
      <c r="G39" s="10">
        <f t="shared" si="5"/>
        <v>898500</v>
      </c>
      <c r="H39" s="40">
        <v>0.2</v>
      </c>
      <c r="I39" s="24">
        <f t="shared" si="4"/>
        <v>179700</v>
      </c>
      <c r="J39" s="30"/>
      <c r="K39" s="36"/>
    </row>
    <row r="40" spans="1:11" x14ac:dyDescent="0.25">
      <c r="A40" s="1" t="s">
        <v>74</v>
      </c>
      <c r="B40" s="8" t="s">
        <v>109</v>
      </c>
      <c r="C40" s="17" t="s">
        <v>16</v>
      </c>
      <c r="D40" s="1" t="s">
        <v>27</v>
      </c>
      <c r="E40" s="10">
        <v>300</v>
      </c>
      <c r="F40" s="10">
        <v>1305.4683608437865</v>
      </c>
      <c r="G40" s="10">
        <f t="shared" si="5"/>
        <v>391640.50825313595</v>
      </c>
      <c r="H40" s="40">
        <v>0.2</v>
      </c>
      <c r="I40" s="24">
        <f t="shared" si="4"/>
        <v>78328.101650627199</v>
      </c>
      <c r="J40" s="30"/>
      <c r="K40" s="36"/>
    </row>
    <row r="41" spans="1:11" x14ac:dyDescent="0.25">
      <c r="A41" s="1" t="s">
        <v>51</v>
      </c>
      <c r="B41" s="28" t="s">
        <v>110</v>
      </c>
      <c r="C41" s="17" t="s">
        <v>17</v>
      </c>
      <c r="D41" s="1" t="s">
        <v>27</v>
      </c>
      <c r="E41" s="10">
        <v>300</v>
      </c>
      <c r="F41" s="10">
        <v>1765.4392588840878</v>
      </c>
      <c r="G41" s="10">
        <f t="shared" si="5"/>
        <v>529631.77766522637</v>
      </c>
      <c r="H41" s="40">
        <v>0.2</v>
      </c>
      <c r="I41" s="24">
        <f t="shared" si="4"/>
        <v>105926.35553304528</v>
      </c>
      <c r="J41" s="30"/>
      <c r="K41" s="36"/>
    </row>
    <row r="42" spans="1:11" x14ac:dyDescent="0.25">
      <c r="A42" s="1" t="s">
        <v>51</v>
      </c>
      <c r="B42" s="8" t="s">
        <v>111</v>
      </c>
      <c r="C42" s="17" t="s">
        <v>29</v>
      </c>
      <c r="D42" s="1" t="s">
        <v>27</v>
      </c>
      <c r="E42" s="10">
        <v>2220</v>
      </c>
      <c r="F42" s="10">
        <v>1802.7878940859241</v>
      </c>
      <c r="G42" s="10">
        <f t="shared" si="5"/>
        <v>4002189.1248707515</v>
      </c>
      <c r="H42" s="40">
        <v>0.2</v>
      </c>
      <c r="I42" s="24">
        <f t="shared" si="4"/>
        <v>800437.8249741504</v>
      </c>
      <c r="J42" s="30"/>
      <c r="K42" s="36"/>
    </row>
    <row r="43" spans="1:11" x14ac:dyDescent="0.25">
      <c r="A43" s="1" t="s">
        <v>51</v>
      </c>
      <c r="B43" s="28" t="s">
        <v>112</v>
      </c>
      <c r="C43" s="17" t="s">
        <v>23</v>
      </c>
      <c r="D43" s="1" t="s">
        <v>11</v>
      </c>
      <c r="E43" s="10">
        <v>24</v>
      </c>
      <c r="F43" s="10">
        <v>41632.498175547793</v>
      </c>
      <c r="G43" s="10">
        <f t="shared" si="5"/>
        <v>999179.95621314703</v>
      </c>
      <c r="H43" s="40">
        <v>0.2</v>
      </c>
      <c r="I43" s="24">
        <f t="shared" si="4"/>
        <v>199835.99124262942</v>
      </c>
      <c r="J43" s="30"/>
      <c r="K43" s="36"/>
    </row>
    <row r="44" spans="1:11" x14ac:dyDescent="0.25">
      <c r="A44" s="1" t="s">
        <v>48</v>
      </c>
      <c r="B44" s="8" t="s">
        <v>113</v>
      </c>
      <c r="C44" s="17" t="s">
        <v>82</v>
      </c>
      <c r="D44" s="1" t="s">
        <v>69</v>
      </c>
      <c r="E44" s="10">
        <v>1</v>
      </c>
      <c r="F44" s="10">
        <v>315000</v>
      </c>
      <c r="G44" s="10">
        <f t="shared" si="5"/>
        <v>315000</v>
      </c>
      <c r="H44" s="40">
        <v>0.15</v>
      </c>
      <c r="I44" s="24">
        <f t="shared" si="4"/>
        <v>47250</v>
      </c>
      <c r="J44" s="30"/>
      <c r="K44" s="36"/>
    </row>
    <row r="45" spans="1:11" x14ac:dyDescent="0.25">
      <c r="A45" s="1" t="s">
        <v>48</v>
      </c>
      <c r="B45" s="28" t="s">
        <v>114</v>
      </c>
      <c r="C45" s="17" t="s">
        <v>31</v>
      </c>
      <c r="D45" s="1" t="s">
        <v>69</v>
      </c>
      <c r="E45" s="10">
        <v>1</v>
      </c>
      <c r="F45" s="10">
        <v>150000</v>
      </c>
      <c r="G45" s="10">
        <f t="shared" si="5"/>
        <v>150000</v>
      </c>
      <c r="H45" s="40">
        <v>0.15</v>
      </c>
      <c r="I45" s="24">
        <f t="shared" si="4"/>
        <v>22500</v>
      </c>
      <c r="J45" s="30"/>
      <c r="K45" s="36"/>
    </row>
    <row r="46" spans="1:11" x14ac:dyDescent="0.25">
      <c r="A46" s="1" t="s">
        <v>48</v>
      </c>
      <c r="B46" s="8" t="s">
        <v>115</v>
      </c>
      <c r="C46" s="17" t="s">
        <v>32</v>
      </c>
      <c r="D46" s="1" t="s">
        <v>69</v>
      </c>
      <c r="E46" s="10">
        <v>1</v>
      </c>
      <c r="F46" s="10">
        <v>45000</v>
      </c>
      <c r="G46" s="10">
        <f t="shared" si="5"/>
        <v>45000</v>
      </c>
      <c r="H46" s="40">
        <v>0.15</v>
      </c>
      <c r="I46" s="24">
        <f t="shared" si="4"/>
        <v>6750</v>
      </c>
      <c r="J46" s="30"/>
      <c r="K46" s="36"/>
    </row>
    <row r="47" spans="1:11" x14ac:dyDescent="0.25">
      <c r="A47" s="1" t="s">
        <v>48</v>
      </c>
      <c r="B47" s="28" t="s">
        <v>116</v>
      </c>
      <c r="C47" s="17" t="s">
        <v>33</v>
      </c>
      <c r="D47" s="1" t="s">
        <v>69</v>
      </c>
      <c r="E47" s="10">
        <v>1</v>
      </c>
      <c r="F47" s="10">
        <v>90000</v>
      </c>
      <c r="G47" s="10">
        <f t="shared" si="5"/>
        <v>90000</v>
      </c>
      <c r="H47" s="40">
        <v>0.15</v>
      </c>
      <c r="I47" s="24">
        <f t="shared" si="4"/>
        <v>13500</v>
      </c>
      <c r="J47" s="30"/>
      <c r="K47" s="36"/>
    </row>
    <row r="48" spans="1:11" x14ac:dyDescent="0.25">
      <c r="A48" s="1" t="s">
        <v>49</v>
      </c>
      <c r="B48" s="8" t="s">
        <v>117</v>
      </c>
      <c r="C48" s="17" t="s">
        <v>24</v>
      </c>
      <c r="D48" s="1" t="s">
        <v>27</v>
      </c>
      <c r="E48" s="10">
        <v>250</v>
      </c>
      <c r="F48" s="10">
        <v>550</v>
      </c>
      <c r="G48" s="10">
        <f>+F48*E48</f>
        <v>137500</v>
      </c>
      <c r="H48" s="40">
        <v>0.15</v>
      </c>
      <c r="I48" s="24">
        <f t="shared" si="4"/>
        <v>20625</v>
      </c>
      <c r="J48" s="30"/>
      <c r="K48" s="36"/>
    </row>
    <row r="49" spans="1:11" x14ac:dyDescent="0.25">
      <c r="A49" s="1" t="s">
        <v>51</v>
      </c>
      <c r="B49" s="28" t="s">
        <v>118</v>
      </c>
      <c r="C49" s="17" t="s">
        <v>25</v>
      </c>
      <c r="D49" s="1" t="s">
        <v>11</v>
      </c>
      <c r="E49" s="10">
        <v>4</v>
      </c>
      <c r="F49" s="10">
        <v>10500</v>
      </c>
      <c r="G49" s="13">
        <f>+F49*E49</f>
        <v>42000</v>
      </c>
      <c r="H49" s="40">
        <v>0.2</v>
      </c>
      <c r="I49" s="24">
        <f t="shared" si="4"/>
        <v>8400</v>
      </c>
      <c r="J49" s="30"/>
      <c r="K49" s="36"/>
    </row>
    <row r="50" spans="1:11" x14ac:dyDescent="0.25">
      <c r="B50" s="31"/>
      <c r="C50" s="16"/>
      <c r="D50" s="3"/>
      <c r="E50" s="12"/>
      <c r="F50" s="12"/>
      <c r="G50" s="32"/>
      <c r="H50" s="18"/>
      <c r="I50" s="12"/>
      <c r="J50" s="30"/>
    </row>
    <row r="51" spans="1:11" x14ac:dyDescent="0.25">
      <c r="B51" s="31"/>
      <c r="C51" s="16"/>
      <c r="D51" s="3"/>
      <c r="E51" s="12"/>
      <c r="F51" s="15" t="s">
        <v>80</v>
      </c>
      <c r="G51" s="20">
        <f>+SUM(G5:G49)</f>
        <v>187238013.36987531</v>
      </c>
      <c r="H51" s="18"/>
      <c r="I51" s="12">
        <f>SUM(I5:I49)</f>
        <v>38460763.552260138</v>
      </c>
      <c r="J51" s="30"/>
    </row>
    <row r="52" spans="1:11" x14ac:dyDescent="0.25">
      <c r="B52" s="31"/>
      <c r="C52" s="16"/>
      <c r="D52" s="3"/>
      <c r="E52" s="12"/>
      <c r="F52" s="15" t="s">
        <v>73</v>
      </c>
      <c r="G52" s="20">
        <f>G51*0.22</f>
        <v>41192362.941372566</v>
      </c>
      <c r="H52" s="18"/>
      <c r="I52" s="12"/>
      <c r="J52" s="30"/>
    </row>
    <row r="53" spans="1:11" x14ac:dyDescent="0.25">
      <c r="B53" s="31"/>
      <c r="C53" s="16"/>
      <c r="D53" s="3"/>
      <c r="E53" s="12"/>
      <c r="F53" s="15" t="s">
        <v>100</v>
      </c>
      <c r="G53" s="20">
        <f>I51*0.718</f>
        <v>27614828.230522778</v>
      </c>
      <c r="H53" s="18"/>
      <c r="I53" s="12"/>
      <c r="J53" s="30"/>
    </row>
    <row r="54" spans="1:11" x14ac:dyDescent="0.25">
      <c r="B54" s="31"/>
      <c r="C54" s="16"/>
      <c r="D54" s="3"/>
      <c r="E54" s="12"/>
      <c r="F54" s="12"/>
      <c r="G54" s="20"/>
      <c r="H54" s="18"/>
      <c r="I54" s="12"/>
      <c r="J54" s="30"/>
    </row>
    <row r="55" spans="1:11" x14ac:dyDescent="0.25">
      <c r="B55" s="31"/>
      <c r="C55" s="16"/>
      <c r="D55" s="3"/>
      <c r="E55" s="12"/>
      <c r="F55" s="15" t="s">
        <v>103</v>
      </c>
      <c r="G55" s="20">
        <f>G51*0.1</f>
        <v>18723801.336987533</v>
      </c>
      <c r="H55" s="40">
        <v>0.2</v>
      </c>
      <c r="I55" s="12">
        <f>G55*H55</f>
        <v>3744760.2673975066</v>
      </c>
      <c r="J55" s="30"/>
    </row>
    <row r="56" spans="1:11" x14ac:dyDescent="0.25">
      <c r="B56" s="31"/>
      <c r="C56" s="16"/>
      <c r="D56" s="3"/>
      <c r="E56" s="12"/>
      <c r="F56" s="15" t="s">
        <v>102</v>
      </c>
      <c r="G56" s="20">
        <f>G55*0.22</f>
        <v>4119236.2941372572</v>
      </c>
      <c r="I56" s="12"/>
      <c r="J56" s="30"/>
    </row>
    <row r="57" spans="1:11" x14ac:dyDescent="0.25">
      <c r="C57" s="16"/>
      <c r="E57" s="20"/>
      <c r="F57" s="35" t="s">
        <v>101</v>
      </c>
      <c r="G57" s="20">
        <f>I55*0.718</f>
        <v>2688737.8719914095</v>
      </c>
      <c r="I57" s="36"/>
      <c r="J57" s="30"/>
    </row>
    <row r="58" spans="1:11" ht="8.25" customHeight="1" x14ac:dyDescent="0.25">
      <c r="C58" s="16"/>
      <c r="E58" s="20"/>
      <c r="F58" s="15"/>
      <c r="G58" s="15"/>
      <c r="J58" s="30"/>
    </row>
    <row r="59" spans="1:11" ht="15.75" x14ac:dyDescent="0.25">
      <c r="E59" s="20"/>
      <c r="F59" s="38" t="s">
        <v>81</v>
      </c>
      <c r="G59" s="39">
        <f>SUM(G51:G53)+SUM(G55:G57)</f>
        <v>281576980.04488689</v>
      </c>
      <c r="I59" s="12"/>
      <c r="J59" s="30"/>
    </row>
    <row r="60" spans="1:11" ht="4.5" customHeight="1" x14ac:dyDescent="0.25">
      <c r="C60" s="16"/>
      <c r="E60" s="20"/>
      <c r="I60" s="12"/>
      <c r="J60" s="30"/>
    </row>
    <row r="61" spans="1:11" ht="8.25" customHeight="1" x14ac:dyDescent="0.25">
      <c r="F61" s="22"/>
      <c r="G61" s="23"/>
      <c r="I61" s="12"/>
      <c r="J61" s="30"/>
    </row>
    <row r="62" spans="1:11" ht="18" customHeight="1" x14ac:dyDescent="0.25"/>
    <row r="63" spans="1:11" x14ac:dyDescent="0.25">
      <c r="G63" s="20"/>
    </row>
    <row r="961265" spans="1:10" s="19" customFormat="1" x14ac:dyDescent="0.25">
      <c r="A961265" s="3"/>
      <c r="D961265" s="1"/>
      <c r="H961265" s="14"/>
      <c r="I961265" s="14"/>
      <c r="J961265" s="14"/>
    </row>
  </sheetData>
  <mergeCells count="10">
    <mergeCell ref="G2:G3"/>
    <mergeCell ref="H2:H3"/>
    <mergeCell ref="I2:I3"/>
    <mergeCell ref="A4:B4"/>
    <mergeCell ref="A2:A3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rubrado licitación  sin precio</vt:lpstr>
      <vt:lpstr>rubrado licitación </vt:lpstr>
      <vt:lpstr>'rubrado licitación '!Área_de_impresión</vt:lpstr>
      <vt:lpstr>'rubrado licitación  sin precio'!Área_de_impresión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Informática IDR</cp:lastModifiedBy>
  <dcterms:created xsi:type="dcterms:W3CDTF">2019-12-28T03:44:59Z</dcterms:created>
  <dcterms:modified xsi:type="dcterms:W3CDTF">2024-03-22T12:35:07Z</dcterms:modified>
</cp:coreProperties>
</file>